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  <sheet name="Лист3" sheetId="3" r:id="rId3"/>
  </sheets>
  <calcPr calcId="145621" iterate="1" iterateCount="201" calcOnSave="0"/>
</workbook>
</file>

<file path=xl/calcChain.xml><?xml version="1.0" encoding="utf-8"?>
<calcChain xmlns="http://schemas.openxmlformats.org/spreadsheetml/2006/main">
  <c r="C155" i="1" l="1"/>
  <c r="C107" i="1" l="1"/>
  <c r="C106" i="1"/>
  <c r="C105" i="1"/>
  <c r="K13" i="1"/>
  <c r="K84" i="1"/>
  <c r="K85" i="1"/>
  <c r="J171" i="1" l="1"/>
  <c r="P182" i="1" l="1"/>
  <c r="O182" i="1"/>
  <c r="C182" i="1"/>
  <c r="P181" i="1"/>
  <c r="O181" i="1"/>
  <c r="C181" i="1"/>
  <c r="P180" i="1"/>
  <c r="O180" i="1"/>
  <c r="C180" i="1"/>
  <c r="P179" i="1"/>
  <c r="O179" i="1"/>
  <c r="M179" i="1"/>
  <c r="L179" i="1"/>
  <c r="K179" i="1"/>
  <c r="J179" i="1"/>
  <c r="I179" i="1"/>
  <c r="H179" i="1"/>
  <c r="G179" i="1"/>
  <c r="F179" i="1"/>
  <c r="E179" i="1"/>
  <c r="D179" i="1"/>
  <c r="C179" i="1" l="1"/>
  <c r="K76" i="1"/>
  <c r="K145" i="1"/>
  <c r="K161" i="1"/>
  <c r="K75" i="1" l="1"/>
  <c r="L84" i="1"/>
  <c r="L75" i="1" s="1"/>
  <c r="N24" i="1" l="1"/>
  <c r="N11" i="1" s="1"/>
  <c r="N8" i="1" s="1"/>
  <c r="M24" i="1"/>
  <c r="L23" i="1"/>
  <c r="K23" i="1"/>
  <c r="N15" i="1" l="1"/>
  <c r="C68" i="1"/>
  <c r="C72" i="1"/>
  <c r="N69" i="1"/>
  <c r="N65" i="1"/>
  <c r="M53" i="1"/>
  <c r="L45" i="1"/>
  <c r="N21" i="1" l="1"/>
  <c r="N12" i="1" s="1"/>
  <c r="P176" i="1"/>
  <c r="O176" i="1"/>
  <c r="C176" i="1"/>
  <c r="P175" i="1"/>
  <c r="O175" i="1"/>
  <c r="C175" i="1"/>
  <c r="P174" i="1"/>
  <c r="O174" i="1"/>
  <c r="C174" i="1"/>
  <c r="P173" i="1"/>
  <c r="O173" i="1"/>
  <c r="M173" i="1"/>
  <c r="L173" i="1"/>
  <c r="K173" i="1"/>
  <c r="J173" i="1"/>
  <c r="I173" i="1"/>
  <c r="H173" i="1"/>
  <c r="G173" i="1"/>
  <c r="F173" i="1"/>
  <c r="E173" i="1"/>
  <c r="D173" i="1"/>
  <c r="O172" i="1"/>
  <c r="M172" i="1"/>
  <c r="P172" i="1" s="1"/>
  <c r="L172" i="1"/>
  <c r="K172" i="1"/>
  <c r="J172" i="1"/>
  <c r="I172" i="1"/>
  <c r="H172" i="1"/>
  <c r="G172" i="1"/>
  <c r="G169" i="1" s="1"/>
  <c r="F172" i="1"/>
  <c r="E172" i="1"/>
  <c r="C172" i="1" s="1"/>
  <c r="D172" i="1"/>
  <c r="M171" i="1"/>
  <c r="N171" i="1" s="1"/>
  <c r="L171" i="1"/>
  <c r="K171" i="1"/>
  <c r="I171" i="1"/>
  <c r="E171" i="1"/>
  <c r="D171" i="1"/>
  <c r="P170" i="1"/>
  <c r="M170" i="1"/>
  <c r="O170" i="1" s="1"/>
  <c r="L170" i="1"/>
  <c r="K170" i="1"/>
  <c r="J170" i="1"/>
  <c r="J169" i="1" s="1"/>
  <c r="I170" i="1"/>
  <c r="I169" i="1" s="1"/>
  <c r="H170" i="1"/>
  <c r="H169" i="1" s="1"/>
  <c r="E170" i="1"/>
  <c r="E169" i="1" s="1"/>
  <c r="D170" i="1"/>
  <c r="L169" i="1"/>
  <c r="F169" i="1"/>
  <c r="D169" i="1"/>
  <c r="K169" i="1" l="1"/>
  <c r="C170" i="1"/>
  <c r="N170" i="1"/>
  <c r="J84" i="1"/>
  <c r="C171" i="1"/>
  <c r="C169" i="1"/>
  <c r="C173" i="1"/>
  <c r="O171" i="1"/>
  <c r="P171" i="1"/>
  <c r="N172" i="1"/>
  <c r="M169" i="1"/>
  <c r="J95" i="1"/>
  <c r="P169" i="1" l="1"/>
  <c r="O169" i="1"/>
  <c r="N169" i="1"/>
  <c r="P156" i="1"/>
  <c r="O156" i="1"/>
  <c r="N156" i="1"/>
  <c r="C156" i="1"/>
  <c r="P155" i="1"/>
  <c r="O155" i="1"/>
  <c r="N155" i="1"/>
  <c r="P154" i="1"/>
  <c r="O154" i="1"/>
  <c r="N154" i="1"/>
  <c r="C154" i="1"/>
  <c r="M153" i="1"/>
  <c r="P153" i="1" s="1"/>
  <c r="L153" i="1"/>
  <c r="K153" i="1"/>
  <c r="J153" i="1"/>
  <c r="I153" i="1"/>
  <c r="H153" i="1"/>
  <c r="G153" i="1"/>
  <c r="F153" i="1"/>
  <c r="E153" i="1"/>
  <c r="D153" i="1"/>
  <c r="P152" i="1"/>
  <c r="O152" i="1"/>
  <c r="N152" i="1"/>
  <c r="C152" i="1"/>
  <c r="P151" i="1"/>
  <c r="O151" i="1"/>
  <c r="N151" i="1"/>
  <c r="C151" i="1"/>
  <c r="P150" i="1"/>
  <c r="O150" i="1"/>
  <c r="N150" i="1"/>
  <c r="C150" i="1"/>
  <c r="P148" i="1"/>
  <c r="O148" i="1"/>
  <c r="N148" i="1"/>
  <c r="C148" i="1"/>
  <c r="P147" i="1"/>
  <c r="O147" i="1"/>
  <c r="N147" i="1"/>
  <c r="C147" i="1"/>
  <c r="P146" i="1"/>
  <c r="O146" i="1"/>
  <c r="N146" i="1"/>
  <c r="C146" i="1"/>
  <c r="M145" i="1"/>
  <c r="P145" i="1" s="1"/>
  <c r="L145" i="1"/>
  <c r="J145" i="1"/>
  <c r="C153" i="1" l="1"/>
  <c r="N145" i="1"/>
  <c r="N153" i="1"/>
  <c r="O145" i="1"/>
  <c r="O153" i="1"/>
  <c r="P9" i="1"/>
  <c r="P10" i="1"/>
  <c r="P13" i="1"/>
  <c r="P14" i="1"/>
  <c r="P16" i="1"/>
  <c r="P17" i="1"/>
  <c r="P18" i="1"/>
  <c r="P19" i="1"/>
  <c r="P20" i="1"/>
  <c r="P22" i="1"/>
  <c r="P23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6" i="1"/>
  <c r="P67" i="1"/>
  <c r="P70" i="1"/>
  <c r="P71" i="1"/>
  <c r="O9" i="1"/>
  <c r="O10" i="1"/>
  <c r="O13" i="1"/>
  <c r="O14" i="1"/>
  <c r="O16" i="1"/>
  <c r="O17" i="1"/>
  <c r="O18" i="1"/>
  <c r="O19" i="1"/>
  <c r="O20" i="1"/>
  <c r="O22" i="1"/>
  <c r="O23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6" i="1"/>
  <c r="O67" i="1"/>
  <c r="O70" i="1"/>
  <c r="O71" i="1"/>
  <c r="P73" i="1"/>
  <c r="P74" i="1"/>
  <c r="P75" i="1"/>
  <c r="P76" i="1"/>
  <c r="P77" i="1"/>
  <c r="P79" i="1"/>
  <c r="P80" i="1"/>
  <c r="P81" i="1"/>
  <c r="P84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1" i="1"/>
  <c r="P102" i="1"/>
  <c r="P103" i="1"/>
  <c r="P105" i="1"/>
  <c r="P106" i="1"/>
  <c r="P107" i="1"/>
  <c r="P109" i="1"/>
  <c r="P110" i="1"/>
  <c r="P111" i="1"/>
  <c r="P113" i="1"/>
  <c r="P114" i="1"/>
  <c r="P115" i="1"/>
  <c r="P116" i="1"/>
  <c r="P117" i="1"/>
  <c r="P118" i="1"/>
  <c r="P119" i="1"/>
  <c r="P121" i="1"/>
  <c r="P122" i="1"/>
  <c r="P123" i="1"/>
  <c r="P124" i="1"/>
  <c r="P125" i="1"/>
  <c r="P126" i="1"/>
  <c r="P127" i="1"/>
  <c r="P129" i="1"/>
  <c r="P130" i="1"/>
  <c r="P132" i="1"/>
  <c r="P134" i="1"/>
  <c r="P135" i="1"/>
  <c r="P136" i="1"/>
  <c r="P138" i="1"/>
  <c r="P139" i="1"/>
  <c r="P140" i="1"/>
  <c r="P142" i="1"/>
  <c r="P143" i="1"/>
  <c r="P144" i="1"/>
  <c r="P158" i="1"/>
  <c r="P161" i="1"/>
  <c r="P162" i="1"/>
  <c r="P163" i="1"/>
  <c r="P164" i="1"/>
  <c r="O73" i="1"/>
  <c r="O74" i="1"/>
  <c r="O75" i="1"/>
  <c r="O76" i="1"/>
  <c r="O77" i="1"/>
  <c r="O79" i="1"/>
  <c r="O80" i="1"/>
  <c r="O81" i="1"/>
  <c r="O84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1" i="1"/>
  <c r="O102" i="1"/>
  <c r="O103" i="1"/>
  <c r="O105" i="1"/>
  <c r="O106" i="1"/>
  <c r="O107" i="1"/>
  <c r="O109" i="1"/>
  <c r="O110" i="1"/>
  <c r="O111" i="1"/>
  <c r="O113" i="1"/>
  <c r="O114" i="1"/>
  <c r="O115" i="1"/>
  <c r="O116" i="1"/>
  <c r="O117" i="1"/>
  <c r="O118" i="1"/>
  <c r="O119" i="1"/>
  <c r="O121" i="1"/>
  <c r="O122" i="1"/>
  <c r="O123" i="1"/>
  <c r="O124" i="1"/>
  <c r="O125" i="1"/>
  <c r="O126" i="1"/>
  <c r="O127" i="1"/>
  <c r="O129" i="1"/>
  <c r="O130" i="1"/>
  <c r="O132" i="1"/>
  <c r="O134" i="1"/>
  <c r="O135" i="1"/>
  <c r="O136" i="1"/>
  <c r="O138" i="1"/>
  <c r="O139" i="1"/>
  <c r="O140" i="1"/>
  <c r="O142" i="1"/>
  <c r="O143" i="1"/>
  <c r="O144" i="1"/>
  <c r="O158" i="1"/>
  <c r="O161" i="1"/>
  <c r="O162" i="1"/>
  <c r="O163" i="1"/>
  <c r="O164" i="1"/>
  <c r="N73" i="1"/>
  <c r="N74" i="1"/>
  <c r="N75" i="1"/>
  <c r="N76" i="1"/>
  <c r="N77" i="1"/>
  <c r="N79" i="1"/>
  <c r="N80" i="1"/>
  <c r="N81" i="1"/>
  <c r="N84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1" i="1"/>
  <c r="N102" i="1"/>
  <c r="N103" i="1"/>
  <c r="N105" i="1"/>
  <c r="N106" i="1"/>
  <c r="N107" i="1"/>
  <c r="N109" i="1"/>
  <c r="N110" i="1"/>
  <c r="N111" i="1"/>
  <c r="N113" i="1"/>
  <c r="N114" i="1"/>
  <c r="N115" i="1"/>
  <c r="N116" i="1"/>
  <c r="N117" i="1"/>
  <c r="N118" i="1"/>
  <c r="N119" i="1"/>
  <c r="N121" i="1"/>
  <c r="N122" i="1"/>
  <c r="N123" i="1"/>
  <c r="N124" i="1"/>
  <c r="N125" i="1"/>
  <c r="N126" i="1"/>
  <c r="N127" i="1"/>
  <c r="N129" i="1"/>
  <c r="N130" i="1"/>
  <c r="N132" i="1"/>
  <c r="N134" i="1"/>
  <c r="N135" i="1"/>
  <c r="C135" i="1" s="1"/>
  <c r="N136" i="1"/>
  <c r="N138" i="1"/>
  <c r="N139" i="1"/>
  <c r="N140" i="1"/>
  <c r="N142" i="1"/>
  <c r="N143" i="1"/>
  <c r="N144" i="1"/>
  <c r="N158" i="1"/>
  <c r="N161" i="1"/>
  <c r="N162" i="1"/>
  <c r="N163" i="1"/>
  <c r="N164" i="1"/>
  <c r="L24" i="1" l="1"/>
  <c r="M45" i="1"/>
  <c r="L53" i="1"/>
  <c r="C55" i="1" l="1"/>
  <c r="C56" i="1"/>
  <c r="C50" i="1"/>
  <c r="C51" i="1"/>
  <c r="L73" i="1" l="1"/>
  <c r="K24" i="1"/>
  <c r="K11" i="1" s="1"/>
  <c r="C43" i="1"/>
  <c r="C44" i="1"/>
  <c r="J85" i="1" l="1"/>
  <c r="J83" i="1" l="1"/>
  <c r="J75" i="1"/>
  <c r="J53" i="1"/>
  <c r="K53" i="1"/>
  <c r="M78" i="1"/>
  <c r="L78" i="1"/>
  <c r="K78" i="1"/>
  <c r="M168" i="1"/>
  <c r="L168" i="1"/>
  <c r="L149" i="1" s="1"/>
  <c r="K168" i="1"/>
  <c r="K149" i="1" s="1"/>
  <c r="M167" i="1"/>
  <c r="L167" i="1"/>
  <c r="K167" i="1"/>
  <c r="M166" i="1"/>
  <c r="L166" i="1"/>
  <c r="K166" i="1"/>
  <c r="M160" i="1"/>
  <c r="L160" i="1"/>
  <c r="L141" i="1" s="1"/>
  <c r="K160" i="1"/>
  <c r="K141" i="1" s="1"/>
  <c r="M159" i="1"/>
  <c r="L159" i="1"/>
  <c r="M137" i="1"/>
  <c r="L137" i="1"/>
  <c r="M133" i="1"/>
  <c r="L133" i="1"/>
  <c r="K133" i="1"/>
  <c r="M128" i="1"/>
  <c r="L128" i="1"/>
  <c r="K128" i="1"/>
  <c r="M120" i="1"/>
  <c r="L120" i="1"/>
  <c r="K120" i="1"/>
  <c r="M112" i="1"/>
  <c r="L112" i="1"/>
  <c r="K112" i="1"/>
  <c r="M108" i="1"/>
  <c r="L108" i="1"/>
  <c r="K108" i="1"/>
  <c r="M104" i="1"/>
  <c r="L104" i="1"/>
  <c r="K104" i="1"/>
  <c r="M100" i="1"/>
  <c r="L100" i="1"/>
  <c r="K100" i="1"/>
  <c r="M86" i="1"/>
  <c r="L86" i="1"/>
  <c r="K86" i="1"/>
  <c r="M85" i="1"/>
  <c r="L85" i="1"/>
  <c r="M83" i="1"/>
  <c r="L83" i="1"/>
  <c r="K83" i="1"/>
  <c r="K74" i="1" s="1"/>
  <c r="K9" i="1" s="1"/>
  <c r="M14" i="1"/>
  <c r="L14" i="1"/>
  <c r="K14" i="1"/>
  <c r="K10" i="1" s="1"/>
  <c r="M13" i="1"/>
  <c r="L13" i="1"/>
  <c r="M17" i="1"/>
  <c r="L17" i="1"/>
  <c r="K17" i="1"/>
  <c r="M49" i="1"/>
  <c r="M37" i="1"/>
  <c r="L37" i="1"/>
  <c r="K37" i="1"/>
  <c r="M33" i="1"/>
  <c r="L33" i="1"/>
  <c r="K33" i="1"/>
  <c r="M29" i="1"/>
  <c r="L29" i="1"/>
  <c r="K29" i="1"/>
  <c r="M25" i="1"/>
  <c r="L25" i="1"/>
  <c r="K25" i="1"/>
  <c r="L69" i="1"/>
  <c r="K69" i="1"/>
  <c r="L65" i="1"/>
  <c r="K65" i="1"/>
  <c r="L61" i="1"/>
  <c r="K61" i="1"/>
  <c r="L57" i="1"/>
  <c r="K57" i="1"/>
  <c r="K45" i="1"/>
  <c r="K49" i="1"/>
  <c r="M41" i="1"/>
  <c r="L41" i="1"/>
  <c r="K41" i="1"/>
  <c r="K165" i="1" l="1"/>
  <c r="O85" i="1"/>
  <c r="N85" i="1"/>
  <c r="P85" i="1"/>
  <c r="M141" i="1"/>
  <c r="N160" i="1"/>
  <c r="P160" i="1"/>
  <c r="O160" i="1"/>
  <c r="P104" i="1"/>
  <c r="O104" i="1"/>
  <c r="N104" i="1"/>
  <c r="M149" i="1"/>
  <c r="N168" i="1"/>
  <c r="P168" i="1"/>
  <c r="O168" i="1"/>
  <c r="P120" i="1"/>
  <c r="O120" i="1"/>
  <c r="N120" i="1"/>
  <c r="P137" i="1"/>
  <c r="O137" i="1"/>
  <c r="N137" i="1"/>
  <c r="O86" i="1"/>
  <c r="N86" i="1"/>
  <c r="P86" i="1"/>
  <c r="P166" i="1"/>
  <c r="O166" i="1"/>
  <c r="N166" i="1"/>
  <c r="O78" i="1"/>
  <c r="N78" i="1"/>
  <c r="P78" i="1"/>
  <c r="N108" i="1"/>
  <c r="P108" i="1"/>
  <c r="O108" i="1"/>
  <c r="N83" i="1"/>
  <c r="P83" i="1"/>
  <c r="O83" i="1"/>
  <c r="P128" i="1"/>
  <c r="O128" i="1"/>
  <c r="N128" i="1"/>
  <c r="N159" i="1"/>
  <c r="P159" i="1"/>
  <c r="O159" i="1"/>
  <c r="N100" i="1"/>
  <c r="P100" i="1"/>
  <c r="O100" i="1"/>
  <c r="N167" i="1"/>
  <c r="P167" i="1"/>
  <c r="O167" i="1"/>
  <c r="P112" i="1"/>
  <c r="O112" i="1"/>
  <c r="N112" i="1"/>
  <c r="N133" i="1"/>
  <c r="P133" i="1"/>
  <c r="O133" i="1"/>
  <c r="M157" i="1"/>
  <c r="L10" i="1"/>
  <c r="M165" i="1"/>
  <c r="L165" i="1"/>
  <c r="L157" i="1"/>
  <c r="K157" i="1"/>
  <c r="M82" i="1"/>
  <c r="K82" i="1"/>
  <c r="L82" i="1"/>
  <c r="H29" i="1"/>
  <c r="P165" i="1" l="1"/>
  <c r="O165" i="1"/>
  <c r="N165" i="1"/>
  <c r="P157" i="1"/>
  <c r="O157" i="1"/>
  <c r="N157" i="1"/>
  <c r="N82" i="1"/>
  <c r="P82" i="1"/>
  <c r="O82" i="1"/>
  <c r="N141" i="1"/>
  <c r="P141" i="1"/>
  <c r="O141" i="1"/>
  <c r="O149" i="1"/>
  <c r="P149" i="1"/>
  <c r="N149" i="1"/>
  <c r="I84" i="1"/>
  <c r="I75" i="1" s="1"/>
  <c r="H84" i="1" l="1"/>
  <c r="I137" i="1"/>
  <c r="H137" i="1"/>
  <c r="G137" i="1"/>
  <c r="F137" i="1"/>
  <c r="E137" i="1"/>
  <c r="D137" i="1"/>
  <c r="J137" i="1"/>
  <c r="C144" i="1"/>
  <c r="C143" i="1"/>
  <c r="C142" i="1"/>
  <c r="C140" i="1"/>
  <c r="H75" i="1" l="1"/>
  <c r="J128" i="1"/>
  <c r="J161" i="1"/>
  <c r="I37" i="1" l="1"/>
  <c r="H90" i="1" l="1"/>
  <c r="I95" i="1" l="1"/>
  <c r="C98" i="1"/>
  <c r="H95" i="1"/>
  <c r="C93" i="1"/>
  <c r="G90" i="1" l="1"/>
  <c r="C138" i="1" l="1"/>
  <c r="I133" i="1"/>
  <c r="H133" i="1"/>
  <c r="G133" i="1"/>
  <c r="F133" i="1"/>
  <c r="E133" i="1"/>
  <c r="D133" i="1"/>
  <c r="J133" i="1"/>
  <c r="C136" i="1"/>
  <c r="C134" i="1"/>
  <c r="C132" i="1"/>
  <c r="C130" i="1"/>
  <c r="C129" i="1"/>
  <c r="I128" i="1"/>
  <c r="H128" i="1"/>
  <c r="G128" i="1"/>
  <c r="F128" i="1"/>
  <c r="E128" i="1"/>
  <c r="D128" i="1"/>
  <c r="I69" i="1"/>
  <c r="H69" i="1"/>
  <c r="G69" i="1"/>
  <c r="F69" i="1"/>
  <c r="E69" i="1"/>
  <c r="D69" i="1"/>
  <c r="J69" i="1"/>
  <c r="I65" i="1"/>
  <c r="H65" i="1"/>
  <c r="G65" i="1"/>
  <c r="F65" i="1"/>
  <c r="E65" i="1"/>
  <c r="D65" i="1"/>
  <c r="J65" i="1"/>
  <c r="I61" i="1"/>
  <c r="H61" i="1"/>
  <c r="G61" i="1"/>
  <c r="F61" i="1"/>
  <c r="E61" i="1"/>
  <c r="D61" i="1"/>
  <c r="J61" i="1"/>
  <c r="I57" i="1"/>
  <c r="H57" i="1"/>
  <c r="G57" i="1"/>
  <c r="F57" i="1"/>
  <c r="E57" i="1"/>
  <c r="D57" i="1"/>
  <c r="J57" i="1"/>
  <c r="I53" i="1"/>
  <c r="H53" i="1"/>
  <c r="G53" i="1"/>
  <c r="F53" i="1"/>
  <c r="E53" i="1"/>
  <c r="D53" i="1"/>
  <c r="I49" i="1"/>
  <c r="H49" i="1"/>
  <c r="G49" i="1"/>
  <c r="F49" i="1"/>
  <c r="E49" i="1"/>
  <c r="D49" i="1"/>
  <c r="J49" i="1"/>
  <c r="I33" i="1"/>
  <c r="H33" i="1"/>
  <c r="G33" i="1"/>
  <c r="F33" i="1"/>
  <c r="E33" i="1"/>
  <c r="D33" i="1"/>
  <c r="G29" i="1"/>
  <c r="F29" i="1"/>
  <c r="E29" i="1"/>
  <c r="D29" i="1"/>
  <c r="J29" i="1"/>
  <c r="J33" i="1"/>
  <c r="H37" i="1"/>
  <c r="G37" i="1"/>
  <c r="F37" i="1"/>
  <c r="E37" i="1"/>
  <c r="D37" i="1"/>
  <c r="J37" i="1"/>
  <c r="H41" i="1"/>
  <c r="G41" i="1"/>
  <c r="F41" i="1"/>
  <c r="E41" i="1"/>
  <c r="D41" i="1"/>
  <c r="I41" i="1"/>
  <c r="J41" i="1"/>
  <c r="I78" i="1"/>
  <c r="H78" i="1"/>
  <c r="G78" i="1"/>
  <c r="F78" i="1"/>
  <c r="E78" i="1"/>
  <c r="D78" i="1"/>
  <c r="J78" i="1"/>
  <c r="H112" i="1"/>
  <c r="G112" i="1"/>
  <c r="E112" i="1"/>
  <c r="D112" i="1"/>
  <c r="C133" i="1" l="1"/>
  <c r="C128" i="1"/>
  <c r="G97" i="1"/>
  <c r="G95" i="1" s="1"/>
  <c r="I24" i="1"/>
  <c r="J24" i="1"/>
  <c r="J15" i="1" l="1"/>
  <c r="I15" i="1"/>
  <c r="I11" i="1"/>
  <c r="H83" i="1"/>
  <c r="J168" i="1"/>
  <c r="J149" i="1" s="1"/>
  <c r="I168" i="1"/>
  <c r="I149" i="1" s="1"/>
  <c r="H168" i="1"/>
  <c r="H149" i="1" s="1"/>
  <c r="G168" i="1"/>
  <c r="F168" i="1"/>
  <c r="E168" i="1"/>
  <c r="E149" i="1" s="1"/>
  <c r="D168" i="1"/>
  <c r="D149" i="1" s="1"/>
  <c r="J167" i="1"/>
  <c r="I167" i="1"/>
  <c r="E167" i="1"/>
  <c r="D167" i="1"/>
  <c r="J166" i="1"/>
  <c r="I166" i="1"/>
  <c r="H166" i="1"/>
  <c r="E166" i="1"/>
  <c r="D166" i="1"/>
  <c r="G165" i="1" l="1"/>
  <c r="G149" i="1"/>
  <c r="F165" i="1"/>
  <c r="F149" i="1"/>
  <c r="H165" i="1"/>
  <c r="C166" i="1"/>
  <c r="I165" i="1"/>
  <c r="D165" i="1"/>
  <c r="J165" i="1"/>
  <c r="C167" i="1"/>
  <c r="C168" i="1"/>
  <c r="C149" i="1" s="1"/>
  <c r="E165" i="1"/>
  <c r="C126" i="1"/>
  <c r="C165" i="1" l="1"/>
  <c r="F114" i="1" l="1"/>
  <c r="F112" i="1" s="1"/>
  <c r="D25" i="1"/>
  <c r="E25" i="1"/>
  <c r="G25" i="1"/>
  <c r="G21" i="1" s="1"/>
  <c r="H25" i="1"/>
  <c r="I25" i="1"/>
  <c r="I21" i="1" s="1"/>
  <c r="I12" i="1" s="1"/>
  <c r="J25" i="1"/>
  <c r="F25" i="1"/>
  <c r="F104" i="1"/>
  <c r="G100" i="1"/>
  <c r="H100" i="1"/>
  <c r="I100" i="1"/>
  <c r="J100" i="1"/>
  <c r="F24" i="1"/>
  <c r="F11" i="1" s="1"/>
  <c r="F23" i="1"/>
  <c r="F14" i="1" s="1"/>
  <c r="F102" i="1"/>
  <c r="F100" i="1" s="1"/>
  <c r="F84" i="1" l="1"/>
  <c r="F75" i="1" s="1"/>
  <c r="F21" i="1"/>
  <c r="F12" i="1" s="1"/>
  <c r="G23" i="1"/>
  <c r="G14" i="1" s="1"/>
  <c r="G24" i="1" l="1"/>
  <c r="G11" i="1" s="1"/>
  <c r="G84" i="1"/>
  <c r="G75" i="1" s="1"/>
  <c r="J45" i="1"/>
  <c r="J21" i="1" s="1"/>
  <c r="J12" i="1" s="1"/>
  <c r="F124" i="1" l="1"/>
  <c r="F159" i="1"/>
  <c r="C92" i="1" l="1"/>
  <c r="G22" i="1"/>
  <c r="G13" i="1" s="1"/>
  <c r="C94" i="1"/>
  <c r="D84" i="1" l="1"/>
  <c r="E84" i="1"/>
  <c r="D83" i="1"/>
  <c r="E83" i="1"/>
  <c r="F83" i="1"/>
  <c r="G85" i="1"/>
  <c r="G76" i="1" s="1"/>
  <c r="F74" i="1" l="1"/>
  <c r="G83" i="1"/>
  <c r="H74" i="1"/>
  <c r="H85" i="1"/>
  <c r="J120" i="1"/>
  <c r="I120" i="1"/>
  <c r="G120" i="1"/>
  <c r="F120" i="1"/>
  <c r="E120" i="1"/>
  <c r="D120" i="1"/>
  <c r="C123" i="1"/>
  <c r="C122" i="1"/>
  <c r="C121" i="1"/>
  <c r="C119" i="1"/>
  <c r="C118" i="1"/>
  <c r="C117" i="1"/>
  <c r="C116" i="1"/>
  <c r="J104" i="1"/>
  <c r="H45" i="1"/>
  <c r="H21" i="1" s="1"/>
  <c r="C91" i="1"/>
  <c r="G74" i="1" l="1"/>
  <c r="G82" i="1"/>
  <c r="H76" i="1"/>
  <c r="H73" i="1" s="1"/>
  <c r="H82" i="1"/>
  <c r="C120" i="1"/>
  <c r="G9" i="1" l="1"/>
  <c r="G73" i="1"/>
  <c r="I164" i="1"/>
  <c r="I145" i="1" s="1"/>
  <c r="H164" i="1"/>
  <c r="H145" i="1" s="1"/>
  <c r="G164" i="1"/>
  <c r="G145" i="1" s="1"/>
  <c r="F164" i="1"/>
  <c r="E164" i="1"/>
  <c r="E145" i="1" s="1"/>
  <c r="D164" i="1"/>
  <c r="H163" i="1"/>
  <c r="E163" i="1"/>
  <c r="D163" i="1"/>
  <c r="C163" i="1" s="1"/>
  <c r="I162" i="1"/>
  <c r="H162" i="1"/>
  <c r="E162" i="1"/>
  <c r="D162" i="1"/>
  <c r="C162" i="1" s="1"/>
  <c r="D145" i="1" l="1"/>
  <c r="C164" i="1"/>
  <c r="F161" i="1"/>
  <c r="F145" i="1"/>
  <c r="I161" i="1"/>
  <c r="E161" i="1"/>
  <c r="H161" i="1"/>
  <c r="D161" i="1"/>
  <c r="G161" i="1"/>
  <c r="C127" i="1"/>
  <c r="C125" i="1"/>
  <c r="D124" i="1"/>
  <c r="E124" i="1"/>
  <c r="G124" i="1"/>
  <c r="H124" i="1"/>
  <c r="I124" i="1"/>
  <c r="C161" i="1" l="1"/>
  <c r="C124" i="1"/>
  <c r="H17" i="1" l="1"/>
  <c r="G17" i="1"/>
  <c r="G12" i="1" s="1"/>
  <c r="C88" i="1" l="1"/>
  <c r="E75" i="1"/>
  <c r="J160" i="1"/>
  <c r="J141" i="1" s="1"/>
  <c r="I160" i="1"/>
  <c r="I141" i="1" s="1"/>
  <c r="H160" i="1"/>
  <c r="H141" i="1" s="1"/>
  <c r="G160" i="1"/>
  <c r="G141" i="1" s="1"/>
  <c r="F160" i="1"/>
  <c r="E160" i="1"/>
  <c r="E141" i="1" s="1"/>
  <c r="D160" i="1"/>
  <c r="D141" i="1" s="1"/>
  <c r="J159" i="1"/>
  <c r="I159" i="1"/>
  <c r="H159" i="1"/>
  <c r="E159" i="1"/>
  <c r="D159" i="1"/>
  <c r="H158" i="1"/>
  <c r="E158" i="1"/>
  <c r="D158" i="1"/>
  <c r="I108" i="1"/>
  <c r="H108" i="1"/>
  <c r="C81" i="1"/>
  <c r="C80" i="1"/>
  <c r="C79" i="1"/>
  <c r="C18" i="1"/>
  <c r="C19" i="1"/>
  <c r="C20" i="1"/>
  <c r="C17" i="1"/>
  <c r="D21" i="1"/>
  <c r="D12" i="1" s="1"/>
  <c r="E21" i="1"/>
  <c r="E12" i="1" s="1"/>
  <c r="D22" i="1"/>
  <c r="D13" i="1" s="1"/>
  <c r="E22" i="1"/>
  <c r="E13" i="1" s="1"/>
  <c r="F22" i="1"/>
  <c r="F13" i="1" s="1"/>
  <c r="F9" i="1" s="1"/>
  <c r="I22" i="1"/>
  <c r="I13" i="1" s="1"/>
  <c r="J22" i="1"/>
  <c r="J13" i="1" s="1"/>
  <c r="D23" i="1"/>
  <c r="D14" i="1" s="1"/>
  <c r="E23" i="1"/>
  <c r="E14" i="1" s="1"/>
  <c r="F10" i="1"/>
  <c r="I23" i="1"/>
  <c r="J23" i="1"/>
  <c r="J14" i="1" s="1"/>
  <c r="J10" i="1" s="1"/>
  <c r="D24" i="1"/>
  <c r="E24" i="1"/>
  <c r="C26" i="1"/>
  <c r="C27" i="1"/>
  <c r="C25" i="1"/>
  <c r="C34" i="1"/>
  <c r="C39" i="1"/>
  <c r="C38" i="1"/>
  <c r="C40" i="1"/>
  <c r="C47" i="1"/>
  <c r="C46" i="1"/>
  <c r="C54" i="1"/>
  <c r="C59" i="1"/>
  <c r="C58" i="1"/>
  <c r="C63" i="1"/>
  <c r="C62" i="1"/>
  <c r="C67" i="1"/>
  <c r="C66" i="1"/>
  <c r="C71" i="1"/>
  <c r="C70" i="1"/>
  <c r="D74" i="1"/>
  <c r="E74" i="1"/>
  <c r="I83" i="1"/>
  <c r="D75" i="1"/>
  <c r="D85" i="1"/>
  <c r="E85" i="1"/>
  <c r="F85" i="1"/>
  <c r="I85" i="1"/>
  <c r="I76" i="1" s="1"/>
  <c r="J76" i="1"/>
  <c r="J11" i="1" s="1"/>
  <c r="C87" i="1"/>
  <c r="E86" i="1"/>
  <c r="G86" i="1"/>
  <c r="H86" i="1"/>
  <c r="I86" i="1"/>
  <c r="J86" i="1"/>
  <c r="D86" i="1"/>
  <c r="C89" i="1"/>
  <c r="F90" i="1"/>
  <c r="C90" i="1" s="1"/>
  <c r="C97" i="1"/>
  <c r="C96" i="1"/>
  <c r="E100" i="1"/>
  <c r="C100" i="1" s="1"/>
  <c r="C103" i="1"/>
  <c r="C102" i="1"/>
  <c r="C101" i="1"/>
  <c r="G104" i="1"/>
  <c r="C104" i="1" s="1"/>
  <c r="J108" i="1"/>
  <c r="C111" i="1"/>
  <c r="C110" i="1"/>
  <c r="C109" i="1"/>
  <c r="I112" i="1"/>
  <c r="J112" i="1"/>
  <c r="C115" i="1"/>
  <c r="C114" i="1"/>
  <c r="C113" i="1"/>
  <c r="C28" i="1"/>
  <c r="D82" i="1" l="1"/>
  <c r="C85" i="1"/>
  <c r="F8" i="1"/>
  <c r="E15" i="1"/>
  <c r="E11" i="1"/>
  <c r="D15" i="1"/>
  <c r="D11" i="1"/>
  <c r="I14" i="1"/>
  <c r="I10" i="1" s="1"/>
  <c r="F157" i="1"/>
  <c r="F141" i="1"/>
  <c r="C95" i="1"/>
  <c r="C78" i="1"/>
  <c r="C160" i="1"/>
  <c r="C141" i="1" s="1"/>
  <c r="F76" i="1"/>
  <c r="F82" i="1"/>
  <c r="I74" i="1"/>
  <c r="C74" i="1" s="1"/>
  <c r="I82" i="1"/>
  <c r="I157" i="1"/>
  <c r="E76" i="1"/>
  <c r="E82" i="1"/>
  <c r="D76" i="1"/>
  <c r="J74" i="1"/>
  <c r="J9" i="1" s="1"/>
  <c r="J82" i="1"/>
  <c r="D9" i="1"/>
  <c r="C112" i="1"/>
  <c r="C53" i="1"/>
  <c r="C37" i="1"/>
  <c r="D10" i="1"/>
  <c r="E9" i="1"/>
  <c r="D157" i="1"/>
  <c r="H157" i="1"/>
  <c r="E10" i="1"/>
  <c r="C108" i="1"/>
  <c r="J157" i="1"/>
  <c r="G157" i="1"/>
  <c r="C159" i="1"/>
  <c r="E157" i="1"/>
  <c r="F86" i="1"/>
  <c r="C99" i="1"/>
  <c r="C76" i="1" l="1"/>
  <c r="D8" i="1"/>
  <c r="E8" i="1"/>
  <c r="F73" i="1"/>
  <c r="J73" i="1"/>
  <c r="D73" i="1"/>
  <c r="E73" i="1"/>
  <c r="I9" i="1"/>
  <c r="I8" i="1" s="1"/>
  <c r="I73" i="1"/>
  <c r="C157" i="1"/>
  <c r="C86" i="1"/>
  <c r="J8" i="1" l="1"/>
  <c r="M57" i="1"/>
  <c r="M65" i="1"/>
  <c r="G15" i="1"/>
  <c r="C35" i="1"/>
  <c r="G10" i="1"/>
  <c r="G8" i="1" s="1"/>
  <c r="C36" i="1"/>
  <c r="H24" i="1"/>
  <c r="C24" i="1" s="1"/>
  <c r="C30" i="1"/>
  <c r="H12" i="1"/>
  <c r="C42" i="1"/>
  <c r="H15" i="1" l="1"/>
  <c r="H11" i="1"/>
  <c r="C82" i="1"/>
  <c r="L49" i="1"/>
  <c r="M61" i="1"/>
  <c r="C29" i="1"/>
  <c r="C32" i="1"/>
  <c r="C83" i="1"/>
  <c r="C41" i="1"/>
  <c r="C60" i="1"/>
  <c r="C57" i="1" s="1"/>
  <c r="C69" i="1"/>
  <c r="K137" i="1"/>
  <c r="C137" i="1" s="1"/>
  <c r="M11" i="1"/>
  <c r="M8" i="1" s="1"/>
  <c r="L11" i="1"/>
  <c r="L8" i="1" s="1"/>
  <c r="C48" i="1"/>
  <c r="K15" i="1"/>
  <c r="C45" i="1"/>
  <c r="C52" i="1"/>
  <c r="C49" i="1" s="1"/>
  <c r="C31" i="1"/>
  <c r="C64" i="1"/>
  <c r="C61" i="1" s="1"/>
  <c r="M69" i="1"/>
  <c r="K21" i="1"/>
  <c r="K12" i="1" s="1"/>
  <c r="C65" i="1"/>
  <c r="C139" i="1"/>
  <c r="K73" i="1"/>
  <c r="C84" i="1"/>
  <c r="C75" i="1"/>
  <c r="C73" i="1" s="1"/>
  <c r="C33" i="1"/>
  <c r="C22" i="1"/>
  <c r="C13" i="1" s="1"/>
  <c r="C9" i="1" s="1"/>
  <c r="H22" i="1"/>
  <c r="H13" i="1" s="1"/>
  <c r="H9" i="1" s="1"/>
  <c r="H23" i="1"/>
  <c r="C23" i="1" s="1"/>
  <c r="C14" i="1" s="1"/>
  <c r="C11" i="1" l="1"/>
  <c r="C21" i="1"/>
  <c r="C12" i="1" s="1"/>
  <c r="M21" i="1"/>
  <c r="M12" i="1" s="1"/>
  <c r="L21" i="1"/>
  <c r="L12" i="1" s="1"/>
  <c r="M15" i="1"/>
  <c r="L15" i="1"/>
  <c r="K8" i="1"/>
  <c r="C15" i="1"/>
  <c r="H14" i="1"/>
  <c r="H10" i="1" l="1"/>
  <c r="H8" i="1" s="1"/>
  <c r="C10" i="1" l="1"/>
  <c r="C8" i="1" s="1"/>
</calcChain>
</file>

<file path=xl/comments1.xml><?xml version="1.0" encoding="utf-8"?>
<comments xmlns="http://schemas.openxmlformats.org/spreadsheetml/2006/main">
  <authors>
    <author>Автор</author>
  </authors>
  <commentList>
    <comment ref="F15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 ограждения</t>
        </r>
      </text>
    </comment>
  </commentList>
</comments>
</file>

<file path=xl/sharedStrings.xml><?xml version="1.0" encoding="utf-8"?>
<sst xmlns="http://schemas.openxmlformats.org/spreadsheetml/2006/main" count="221" uniqueCount="88">
  <si>
    <t>№</t>
  </si>
  <si>
    <t>п/п</t>
  </si>
  <si>
    <t xml:space="preserve">Наименование мероприятия/ источники финансирования </t>
  </si>
  <si>
    <t>Сумма затрат, тыс. рублей</t>
  </si>
  <si>
    <t>Всего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</si>
  <si>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</si>
  <si>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</si>
  <si>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</si>
  <si>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</si>
  <si>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</si>
  <si>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</si>
  <si>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</si>
  <si>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ВСЕГО ПО МУНИЦИПАЛЬНОЙ ПРОГРАММЕ, в том числе:</t>
  </si>
  <si>
    <t>областной бюджет</t>
  </si>
  <si>
    <t>местный бюджет</t>
  </si>
  <si>
    <t>внебюджетные источники</t>
  </si>
  <si>
    <t>В том числе:</t>
  </si>
  <si>
    <t>Разработка  проектной документации</t>
  </si>
  <si>
    <t>В том числе благоустройство дворовых территорий по адресам:</t>
  </si>
  <si>
    <t>1.</t>
  </si>
  <si>
    <t>Областной бюджет</t>
  </si>
  <si>
    <t>Местный бюджет</t>
  </si>
  <si>
    <t>Внебюджетные источники</t>
  </si>
  <si>
    <t>2.</t>
  </si>
  <si>
    <t>Комплексное благоустройство дворовой территории многоквартирного дома, находящегося по адресам: ул. Логинова,  32, 34</t>
  </si>
  <si>
    <t>3.</t>
  </si>
  <si>
    <t>Комплексное благоустройство дворовой территории многоквартирного дома, находящегося по адресам: ул. Комсомольская, 76</t>
  </si>
  <si>
    <t>4.</t>
  </si>
  <si>
    <t xml:space="preserve">Комплексное благоустройство дворовой территории многоквартирного дома, находящегося по адресам: ул. Подгорная, 1в </t>
  </si>
  <si>
    <t>5.</t>
  </si>
  <si>
    <t>Комплексное благоустройство дворовой территории многоквартирного дома, находящегося по адресам: ул. Комсомольская, д. 1а, ул. Комсомольская, д. 3а</t>
  </si>
  <si>
    <t>6.</t>
  </si>
  <si>
    <t>Комплексное благоустройство дворовой территории многоквартирного дома, находящегося по адресам: ул. Логинова, 38а</t>
  </si>
  <si>
    <t>7.</t>
  </si>
  <si>
    <t>8.</t>
  </si>
  <si>
    <t>Комплексное благоустройство дворовой территории многоквартирного дома, находящегося по адресам: ул. Советская, д. 103</t>
  </si>
  <si>
    <t>9.</t>
  </si>
  <si>
    <t>Комплексное благоустройство дворовой территории многоквартирного дома, находящегося по адресам: ул. Советская, д. 107, М. Гвардии, д. 1, М. Гвардии, д. 3</t>
  </si>
  <si>
    <t>10.</t>
  </si>
  <si>
    <t>Комплексное благоустройство дворовой территории многоквартирного дома, находящегося по адресам: ул. Мамина-Сибиряка, д. 5а</t>
  </si>
  <si>
    <t>11.</t>
  </si>
  <si>
    <t>Комплексное благоустройство дворовой территории многоквартирного дома, находящегося по адресам: ул. Комсомольская, д. 4</t>
  </si>
  <si>
    <t>12.</t>
  </si>
  <si>
    <t>Комплексное благоустройство дворовой территории многоквартирного дома, находящегося по адресам: ул. Логинова, д. 1б, Горького, д. 10</t>
  </si>
  <si>
    <t>В том числе благоустройство наиболее посещаемых муниципальных территорий общего пользования по адресам:</t>
  </si>
  <si>
    <t>Благоустройство «Бульвара Победы» (2,3 этап) расположенного по адресу: Свердловская область, г. Ирбит</t>
  </si>
  <si>
    <t>Благоустройство «Сиреневого сквера»</t>
  </si>
  <si>
    <t>Благоустройство «Аллеи памяти Мотозаводцев»</t>
  </si>
  <si>
    <t>Благоустройство сквера на Серебрянке</t>
  </si>
  <si>
    <t>Комплексное благоустройство площади Ленина, г.Ирбит, ул.Ленина,17-г</t>
  </si>
  <si>
    <t>Мероприятие 2. Благоустройство наиболее посещаемых муниципальных территорий общего пользования</t>
  </si>
  <si>
    <t xml:space="preserve">Комплексное благоустройство дворовых территорий многоквартирных домов,находящихся по адресам: ул. М. Горького,д.8, ул. Логинова,д.2, д. 4 </t>
  </si>
  <si>
    <t>Мероприятие 1. Благоустройство дворовых территорий</t>
  </si>
  <si>
    <t>Мероприятие 3. капитальный ремонт МКД</t>
  </si>
  <si>
    <t>Сосновая роща, Дорожная, 8</t>
  </si>
  <si>
    <t>Комплексное благоустройство "Обелиска в память рабочих Ирбитского автоприцепного завода, погибшим в годы ВОВ по ул.Революции,22-а"</t>
  </si>
  <si>
    <t>Мероприятие 4. Востановление воинских захоронений</t>
  </si>
  <si>
    <t>областной бюджет*</t>
  </si>
  <si>
    <t>Комплексное благоустройство «Парк 40-летия комсомола», Береговая, 17а</t>
  </si>
  <si>
    <t>Комплексное благоустройство «Аллеи по ул. Свердлова».</t>
  </si>
  <si>
    <t>Мероприятие 5. Разработка схем прилегающих территорий в Городском округе «город Ирбит» Свердловской области</t>
  </si>
  <si>
    <t>Площадка для выгула собак</t>
  </si>
  <si>
    <t>Номер строки целевых показателей, на достижение которых направлены мероприятия</t>
  </si>
  <si>
    <t>13,14,15,16</t>
  </si>
  <si>
    <t>4,5,6,7</t>
  </si>
  <si>
    <t>1,2,3,8,9,10,11</t>
  </si>
  <si>
    <t xml:space="preserve">    *При выделении средств из областного и местного бюджетов источники финансирования корректируются.
    ** Проектная документация разрабатывается.
    *** В случае выделения финансирования. 
</t>
  </si>
  <si>
    <t>в т.ч. Софинансирование</t>
  </si>
  <si>
    <t xml:space="preserve">Комплексное благоустройство Березовой рощи по ул. Свердлова, 19-А в г. Ирбит </t>
  </si>
  <si>
    <t>Комплексное благоустройство общественной территории «Сквера у проходной Ирбитского мотоциклетного завода»</t>
  </si>
  <si>
    <t>2025 год</t>
  </si>
  <si>
    <t>2026 год</t>
  </si>
  <si>
    <t>2027 год</t>
  </si>
  <si>
    <t xml:space="preserve">
</t>
  </si>
  <si>
    <t>Благоустройство Парк Медиков</t>
  </si>
  <si>
    <t>Комплексное благоустройство "Екатерининский сквер с фонтаном"</t>
  </si>
  <si>
    <t>Приложение № 9
к муниципальной программе
«Формирование  современной городской среды Городского округа «город Ирбит» Свердловской области на 2018-2030 годы</t>
  </si>
  <si>
    <t>2028 год</t>
  </si>
  <si>
    <t>2029 год</t>
  </si>
  <si>
    <t>2030 год</t>
  </si>
  <si>
    <r>
      <rPr>
        <b/>
        <sz val="12"/>
        <color theme="1"/>
        <rFont val="Liberation Serif"/>
        <family val="1"/>
        <charset val="204"/>
      </rPr>
      <t>ПЛАН  МЕРОПРИЯТИЙ ПО РЕАЛИЗАЦИИ</t>
    </r>
    <r>
      <rPr>
        <sz val="12"/>
        <color theme="1"/>
        <rFont val="Liberation Serif"/>
        <family val="1"/>
        <charset val="204"/>
      </rPr>
      <t xml:space="preserve">
муниципальной программы «Формирование  современной
городской среды Городского округа «город Ирбит» Свердловской области на 2018-2030 годы»</t>
    </r>
  </si>
  <si>
    <t>Благоустройство пешеходной зоны по ул. Елизарьевых от ул. Советская до ул. Первомайская по четной стороне</t>
  </si>
  <si>
    <t>Благоустройство ул. Красноармейская в г. Ирбит Свердловской области</t>
  </si>
  <si>
    <t>Благоустройство территории расположения Обелиска установленного в память рабочих Ирбитского стекольного завода, погибшим в годы Великой Отечественной войны</t>
  </si>
  <si>
    <t>Благоустройство дворовой территории многоквартирного дома,являющегося ОКН, находящегося по адресу: ул. Кирова, 60</t>
  </si>
  <si>
    <t>Мероприятие 6. Благоустройство дворовых территорий жилых домов, являющихся объектами культурного наследия, в том числе</t>
  </si>
  <si>
    <t>Комплексное благоустройство дворовой территории многоквартирного дома, находящегося по адресам: ул. Мальгина, д. 41, Мальгина ,д. 47, Первомайская,71</t>
  </si>
  <si>
    <t>Благоустройство дворовой территории многоквартирного дома,являющегося ОКН, находящегося по адресу: ул. Коммуны,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</si>
</sst>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000"/>
    <numFmt numFmtId="166" formatCode="0.00000"/>
    <numFmt numFmtId="167" formatCode="#,##0.000_р_."/>
  </numFmts>
  <fonts count="12" x14ac:knownFonts="1">
    <font>
      <sz val="11"/>
      <color theme="1"/>
      <name val="Calibri"/>
      <family val="2"/>
      <scheme val="minor"/>
    </font>
    <font>
      <sz val="12"/>
      <color indexed="8"/>
      <name val="Liberation Serif"/>
      <family val="1"/>
      <charset val="204"/>
    </font>
    <font>
      <sz val="8"/>
      <name val="Calibri"/>
      <family val="2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Liberation Serif"/>
      <family val="1"/>
      <charset val="204"/>
    </font>
    <font>
      <b/>
      <sz val="12"/>
      <color indexed="8"/>
      <name val="Liberation Serif"/>
      <family val="1"/>
      <charset val="204"/>
    </font>
    <font>
      <b/>
      <sz val="11"/>
      <color theme="1"/>
      <name val="Calibri"/>
      <family val="2"/>
      <scheme val="minor"/>
    </font>
    <font>
      <sz val="11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9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164" fontId="0" fillId="0" borderId="0" xfId="0" applyNumberFormat="1"/>
    <xf numFmtId="164" fontId="1" fillId="0" borderId="2" xfId="0" applyNumberFormat="1" applyFont="1" applyBorder="1" applyAlignment="1">
      <alignment horizontal="center" vertical="center" wrapText="1"/>
    </xf>
    <xf numFmtId="166" fontId="0" fillId="0" borderId="0" xfId="0" applyNumberFormat="1"/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66" fontId="1" fillId="0" borderId="2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167" fontId="5" fillId="0" borderId="2" xfId="0" applyNumberFormat="1" applyFont="1" applyFill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6" fontId="6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0" fontId="7" fillId="0" borderId="0" xfId="0" applyFont="1"/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166" fontId="6" fillId="2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vertical="center" wrapText="1"/>
    </xf>
    <xf numFmtId="0" fontId="8" fillId="0" borderId="2" xfId="0" applyFont="1" applyBorder="1" applyAlignment="1">
      <alignment vertical="top" wrapText="1"/>
    </xf>
    <xf numFmtId="164" fontId="8" fillId="0" borderId="2" xfId="0" applyNumberFormat="1" applyFont="1" applyBorder="1" applyAlignment="1">
      <alignment horizontal="right"/>
    </xf>
    <xf numFmtId="0" fontId="8" fillId="0" borderId="2" xfId="0" applyFont="1" applyBorder="1" applyAlignment="1">
      <alignment horizontal="right"/>
    </xf>
    <xf numFmtId="2" fontId="8" fillId="0" borderId="2" xfId="0" applyNumberFormat="1" applyFont="1" applyBorder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" fillId="0" borderId="2" xfId="0" applyFont="1" applyBorder="1" applyAlignment="1">
      <alignment vertical="center" wrapText="1"/>
    </xf>
    <xf numFmtId="166" fontId="1" fillId="2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0" fillId="0" borderId="0" xfId="0" applyAlignment="1"/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166" fontId="1" fillId="0" borderId="0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8" fillId="0" borderId="0" xfId="0" applyFont="1" applyAlignment="1">
      <alignment wrapText="1"/>
    </xf>
    <xf numFmtId="0" fontId="1" fillId="0" borderId="2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10" fillId="0" borderId="2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0" fillId="0" borderId="7" xfId="0" applyBorder="1" applyAlignment="1"/>
    <xf numFmtId="0" fontId="0" fillId="0" borderId="0" xfId="0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188"/>
  <sheetViews>
    <sheetView tabSelected="1" zoomScale="90" zoomScaleNormal="90" workbookViewId="0">
      <pane xSplit="2" ySplit="7" topLeftCell="C8" activePane="bottomRight" state="frozen"/>
      <selection pane="topRight" activeCell="C1" sqref="C1"/>
      <selection pane="bottomLeft" activeCell="A5" sqref="A5"/>
      <selection pane="bottomRight" activeCell="T13" sqref="T13"/>
    </sheetView>
  </sheetViews>
  <sheetFormatPr defaultRowHeight="15" x14ac:dyDescent="0.25"/>
  <cols>
    <col min="1" max="1" width="5.85546875" customWidth="1"/>
    <col min="2" max="2" width="40.28515625" customWidth="1"/>
    <col min="3" max="3" width="14.85546875" customWidth="1"/>
    <col min="4" max="4" width="13" customWidth="1"/>
    <col min="5" max="5" width="13.42578125" customWidth="1"/>
    <col min="6" max="6" width="14" customWidth="1"/>
    <col min="7" max="7" width="13.140625" customWidth="1"/>
    <col min="8" max="8" width="13.28515625" customWidth="1"/>
    <col min="9" max="9" width="16.85546875" customWidth="1"/>
    <col min="10" max="10" width="14.5703125" customWidth="1"/>
    <col min="11" max="11" width="14.7109375" customWidth="1"/>
    <col min="12" max="12" width="12.85546875" customWidth="1"/>
    <col min="13" max="16" width="13.85546875" customWidth="1"/>
    <col min="17" max="17" width="14.140625" customWidth="1"/>
    <col min="19" max="19" width="19" customWidth="1"/>
  </cols>
  <sheetData>
    <row r="1" spans="1:19" ht="82.5" customHeight="1" x14ac:dyDescent="0.25">
      <c r="B1" s="27"/>
      <c r="C1" s="27"/>
      <c r="D1" s="27"/>
      <c r="E1" s="27"/>
      <c r="F1" s="27"/>
      <c r="G1" s="27"/>
      <c r="H1" s="27"/>
      <c r="I1" s="48" t="s">
        <v>73</v>
      </c>
      <c r="J1" s="48"/>
      <c r="K1" s="34"/>
      <c r="L1" s="37"/>
      <c r="M1" s="38"/>
      <c r="N1" s="61" t="s">
        <v>76</v>
      </c>
      <c r="O1" s="61"/>
      <c r="P1" s="61"/>
      <c r="Q1" s="61"/>
    </row>
    <row r="2" spans="1:19" ht="24.75" customHeight="1" x14ac:dyDescent="0.25">
      <c r="B2" s="27"/>
      <c r="C2" s="27"/>
      <c r="D2" s="27"/>
      <c r="E2" s="27"/>
      <c r="F2" s="27"/>
      <c r="G2" s="27"/>
      <c r="H2" s="27"/>
      <c r="I2" s="28"/>
      <c r="J2" s="28"/>
      <c r="K2" s="34"/>
      <c r="L2" s="34"/>
      <c r="M2" s="34"/>
      <c r="N2" s="37"/>
      <c r="O2" s="37"/>
      <c r="P2" s="37"/>
      <c r="Q2" s="27"/>
    </row>
    <row r="3" spans="1:19" ht="60" customHeight="1" x14ac:dyDescent="0.25">
      <c r="B3" s="27"/>
      <c r="C3" s="58" t="s">
        <v>80</v>
      </c>
      <c r="D3" s="59"/>
      <c r="E3" s="59"/>
      <c r="F3" s="59"/>
      <c r="G3" s="59"/>
      <c r="H3" s="59"/>
      <c r="I3" s="59"/>
      <c r="J3" s="59"/>
      <c r="K3" s="59"/>
      <c r="L3" s="59"/>
      <c r="M3" s="59"/>
      <c r="N3" s="60"/>
      <c r="O3" s="60"/>
      <c r="P3" s="60"/>
      <c r="Q3" s="60"/>
    </row>
    <row r="4" spans="1:19" ht="53.25" customHeight="1" x14ac:dyDescent="0.25">
      <c r="A4" s="26" t="s">
        <v>0</v>
      </c>
      <c r="B4" s="47" t="s">
        <v>2</v>
      </c>
      <c r="C4" s="50" t="s">
        <v>3</v>
      </c>
      <c r="D4" s="51"/>
      <c r="E4" s="51"/>
      <c r="F4" s="51"/>
      <c r="G4" s="51"/>
      <c r="H4" s="51"/>
      <c r="I4" s="51"/>
      <c r="J4" s="51"/>
      <c r="K4" s="52"/>
      <c r="L4" s="52"/>
      <c r="M4" s="52"/>
      <c r="N4" s="52"/>
      <c r="O4" s="52"/>
      <c r="P4" s="53"/>
      <c r="Q4" s="49" t="s">
        <v>62</v>
      </c>
    </row>
    <row r="5" spans="1:19" ht="5.25" customHeight="1" x14ac:dyDescent="0.25">
      <c r="A5" s="26" t="s">
        <v>1</v>
      </c>
      <c r="B5" s="47"/>
      <c r="C5" s="54"/>
      <c r="D5" s="55"/>
      <c r="E5" s="55"/>
      <c r="F5" s="55"/>
      <c r="G5" s="55"/>
      <c r="H5" s="55"/>
      <c r="I5" s="55"/>
      <c r="J5" s="55"/>
      <c r="K5" s="56"/>
      <c r="L5" s="56"/>
      <c r="M5" s="56"/>
      <c r="N5" s="56"/>
      <c r="O5" s="56"/>
      <c r="P5" s="57"/>
      <c r="Q5" s="49"/>
    </row>
    <row r="6" spans="1:19" ht="24" customHeight="1" x14ac:dyDescent="0.25">
      <c r="A6" s="29"/>
      <c r="B6" s="47"/>
      <c r="C6" s="26" t="s">
        <v>4</v>
      </c>
      <c r="D6" s="26" t="s">
        <v>5</v>
      </c>
      <c r="E6" s="26" t="s">
        <v>6</v>
      </c>
      <c r="F6" s="26" t="s">
        <v>7</v>
      </c>
      <c r="G6" s="26" t="s">
        <v>8</v>
      </c>
      <c r="H6" s="26" t="s">
        <v>9</v>
      </c>
      <c r="I6" s="26" t="s">
        <v>10</v>
      </c>
      <c r="J6" s="26" t="s">
        <v>11</v>
      </c>
      <c r="K6" s="33" t="s">
        <v>70</v>
      </c>
      <c r="L6" s="33" t="s">
        <v>71</v>
      </c>
      <c r="M6" s="33" t="s">
        <v>72</v>
      </c>
      <c r="N6" s="33" t="s">
        <v>77</v>
      </c>
      <c r="O6" s="33" t="s">
        <v>78</v>
      </c>
      <c r="P6" s="33" t="s">
        <v>79</v>
      </c>
      <c r="Q6" s="49"/>
    </row>
    <row r="7" spans="1:19" ht="19.5" customHeight="1" x14ac:dyDescent="0.25">
      <c r="A7" s="26">
        <v>1</v>
      </c>
      <c r="B7" s="26">
        <v>2</v>
      </c>
      <c r="C7" s="26">
        <v>3</v>
      </c>
      <c r="D7" s="26">
        <v>4</v>
      </c>
      <c r="E7" s="26">
        <v>5</v>
      </c>
      <c r="F7" s="26">
        <v>6</v>
      </c>
      <c r="G7" s="26">
        <v>7</v>
      </c>
      <c r="H7" s="26">
        <v>8</v>
      </c>
      <c r="I7" s="26">
        <v>9</v>
      </c>
      <c r="J7" s="26">
        <v>10</v>
      </c>
      <c r="K7" s="33">
        <v>11</v>
      </c>
      <c r="L7" s="33">
        <v>12</v>
      </c>
      <c r="M7" s="33">
        <v>13</v>
      </c>
      <c r="N7" s="33">
        <v>14</v>
      </c>
      <c r="O7" s="33">
        <v>15</v>
      </c>
      <c r="P7" s="33">
        <v>16</v>
      </c>
      <c r="Q7" s="26">
        <v>17</v>
      </c>
    </row>
    <row r="8" spans="1:19" ht="54" customHeight="1" x14ac:dyDescent="0.25">
      <c r="A8" s="25"/>
      <c r="B8" s="25" t="s">
        <v>12</v>
      </c>
      <c r="C8" s="8">
        <f>C9+C10+C11</f>
        <v>735922.9463800001</v>
      </c>
      <c r="D8" s="8">
        <f t="shared" ref="D8:L8" si="0">D9+D10+D11</f>
        <v>3952.3629999999998</v>
      </c>
      <c r="E8" s="8">
        <f t="shared" si="0"/>
        <v>49004.389999999992</v>
      </c>
      <c r="F8" s="8">
        <f t="shared" si="0"/>
        <v>123246.73105000002</v>
      </c>
      <c r="G8" s="8">
        <f t="shared" si="0"/>
        <v>56525.557630000003</v>
      </c>
      <c r="H8" s="8">
        <f t="shared" si="0"/>
        <v>42246.932869999997</v>
      </c>
      <c r="I8" s="8">
        <f t="shared" si="0"/>
        <v>59977.202319999997</v>
      </c>
      <c r="J8" s="8">
        <f t="shared" si="0"/>
        <v>176076.45621</v>
      </c>
      <c r="K8" s="9">
        <f t="shared" si="0"/>
        <v>165692.3173</v>
      </c>
      <c r="L8" s="2">
        <f t="shared" si="0"/>
        <v>34356.711000000003</v>
      </c>
      <c r="M8" s="2">
        <f>M9+M10+M11</f>
        <v>16222.916999999999</v>
      </c>
      <c r="N8" s="2">
        <f>N9+N10+N11</f>
        <v>8621.3680000000004</v>
      </c>
      <c r="O8" s="2">
        <v>0</v>
      </c>
      <c r="P8" s="2">
        <v>0</v>
      </c>
      <c r="Q8" s="30"/>
      <c r="S8" s="3"/>
    </row>
    <row r="9" spans="1:19" ht="24.75" customHeight="1" x14ac:dyDescent="0.25">
      <c r="A9" s="25"/>
      <c r="B9" s="7" t="s">
        <v>13</v>
      </c>
      <c r="C9" s="8">
        <f>C13+C74+C158+C162</f>
        <v>155428.736</v>
      </c>
      <c r="D9" s="8">
        <f>D13+D74+D158+D162</f>
        <v>3061.2</v>
      </c>
      <c r="E9" s="8">
        <f>E13+E74+E158+E162</f>
        <v>0</v>
      </c>
      <c r="F9" s="8">
        <f>F13+F74+F158+F162</f>
        <v>22687.036</v>
      </c>
      <c r="G9" s="8">
        <f>G13+G74+G158+G162+G166</f>
        <v>16812.599999999999</v>
      </c>
      <c r="H9" s="8">
        <f>H13+H74+H158+H162</f>
        <v>23353</v>
      </c>
      <c r="I9" s="8">
        <f>I13+I74+I158+I162</f>
        <v>31110.400000000001</v>
      </c>
      <c r="J9" s="8">
        <f>J13+J74+J158+J162</f>
        <v>38404.5</v>
      </c>
      <c r="K9" s="9">
        <f>K13+K74</f>
        <v>20000</v>
      </c>
      <c r="L9" s="2">
        <v>0</v>
      </c>
      <c r="M9" s="2">
        <v>0</v>
      </c>
      <c r="N9" s="2">
        <v>0</v>
      </c>
      <c r="O9" s="2">
        <f t="shared" ref="O9:O39" si="1">N9</f>
        <v>0</v>
      </c>
      <c r="P9" s="2">
        <f t="shared" ref="P9:P39" si="2">N9</f>
        <v>0</v>
      </c>
      <c r="Q9" s="30"/>
      <c r="S9" s="3"/>
    </row>
    <row r="10" spans="1:19" ht="29.25" customHeight="1" x14ac:dyDescent="0.25">
      <c r="A10" s="25"/>
      <c r="B10" s="7" t="s">
        <v>14</v>
      </c>
      <c r="C10" s="8">
        <f>D10++E10+F10+G10+H10+I10+J10+K10+L10+M10</f>
        <v>423581.13731000008</v>
      </c>
      <c r="D10" s="8">
        <f>D14+D75+D159+D163</f>
        <v>891.16300000000001</v>
      </c>
      <c r="E10" s="8">
        <f>E14+E75+E159+E163</f>
        <v>49004.389999999992</v>
      </c>
      <c r="F10" s="8">
        <f>F14+F75+F159+F163</f>
        <v>98671.412250000008</v>
      </c>
      <c r="G10" s="8">
        <f>G14+G75+G159+G163+G167</f>
        <v>39712.957630000004</v>
      </c>
      <c r="H10" s="8">
        <f>H14+H75+H159+H163+H167</f>
        <v>17592.371579999999</v>
      </c>
      <c r="I10" s="8">
        <f>I14+I75+I159+I163</f>
        <v>26617.998639999998</v>
      </c>
      <c r="J10" s="8">
        <f>J14+J75+J159+J163</f>
        <v>136271.95621</v>
      </c>
      <c r="K10" s="9">
        <f>K14+K75+K159+K163</f>
        <v>27809.937999999998</v>
      </c>
      <c r="L10" s="2">
        <f>L14+L75+L159+L163</f>
        <v>27008.95</v>
      </c>
      <c r="M10" s="2">
        <v>0</v>
      </c>
      <c r="N10" s="2">
        <v>0</v>
      </c>
      <c r="O10" s="2">
        <f t="shared" si="1"/>
        <v>0</v>
      </c>
      <c r="P10" s="2">
        <f t="shared" si="2"/>
        <v>0</v>
      </c>
      <c r="Q10" s="30"/>
      <c r="S10" s="3"/>
    </row>
    <row r="11" spans="1:19" ht="44.25" customHeight="1" x14ac:dyDescent="0.25">
      <c r="A11" s="25"/>
      <c r="B11" s="7" t="s">
        <v>15</v>
      </c>
      <c r="C11" s="8">
        <f>D11+E11+F11+G11+H11+I11+J11+K11+L11+M11+N11+O11+P11</f>
        <v>156913.07306999998</v>
      </c>
      <c r="D11" s="8">
        <f t="shared" ref="D11:I11" si="3">D24</f>
        <v>0</v>
      </c>
      <c r="E11" s="8">
        <f t="shared" si="3"/>
        <v>0</v>
      </c>
      <c r="F11" s="8">
        <f t="shared" si="3"/>
        <v>1888.2828</v>
      </c>
      <c r="G11" s="8">
        <f t="shared" si="3"/>
        <v>0</v>
      </c>
      <c r="H11" s="8">
        <f t="shared" si="3"/>
        <v>1301.5612900000001</v>
      </c>
      <c r="I11" s="8">
        <f t="shared" si="3"/>
        <v>2248.80368</v>
      </c>
      <c r="J11" s="8">
        <f>J24+J76</f>
        <v>1400</v>
      </c>
      <c r="K11" s="9">
        <f>K24+K76</f>
        <v>117882.3793</v>
      </c>
      <c r="L11" s="2">
        <f>L24</f>
        <v>7347.7609999999995</v>
      </c>
      <c r="M11" s="2">
        <f>M24</f>
        <v>16222.916999999999</v>
      </c>
      <c r="N11" s="2">
        <f>N24</f>
        <v>8621.3680000000004</v>
      </c>
      <c r="O11" s="2">
        <v>0</v>
      </c>
      <c r="P11" s="2">
        <v>0</v>
      </c>
      <c r="Q11" s="30"/>
      <c r="S11" s="3"/>
    </row>
    <row r="12" spans="1:19" s="16" customFormat="1" ht="58.5" customHeight="1" x14ac:dyDescent="0.25">
      <c r="A12" s="23"/>
      <c r="B12" s="18" t="s">
        <v>52</v>
      </c>
      <c r="C12" s="19">
        <f>C17+C21</f>
        <v>121464.86665000001</v>
      </c>
      <c r="D12" s="19">
        <f t="shared" ref="D12:I12" si="4">D17+D21</f>
        <v>0</v>
      </c>
      <c r="E12" s="19">
        <f t="shared" si="4"/>
        <v>0</v>
      </c>
      <c r="F12" s="19">
        <f>F17+F21</f>
        <v>9406.7649999999994</v>
      </c>
      <c r="G12" s="19">
        <f>G17+G21</f>
        <v>8716.8240000000005</v>
      </c>
      <c r="H12" s="19">
        <f t="shared" si="4"/>
        <v>13015.612869999999</v>
      </c>
      <c r="I12" s="24">
        <f t="shared" si="4"/>
        <v>13333.618780000001</v>
      </c>
      <c r="J12" s="24">
        <f>J17+J21</f>
        <v>15400</v>
      </c>
      <c r="K12" s="19">
        <f t="shared" ref="K12:N12" si="5">K17+K21</f>
        <v>15400</v>
      </c>
      <c r="L12" s="19">
        <f t="shared" si="5"/>
        <v>21347.760999999999</v>
      </c>
      <c r="M12" s="19">
        <f t="shared" si="5"/>
        <v>16222.916999999999</v>
      </c>
      <c r="N12" s="19">
        <f t="shared" si="5"/>
        <v>8621.3680000000004</v>
      </c>
      <c r="O12" s="19">
        <v>0</v>
      </c>
      <c r="P12" s="19">
        <v>0</v>
      </c>
      <c r="Q12" s="31" t="s">
        <v>65</v>
      </c>
      <c r="S12" s="3"/>
    </row>
    <row r="13" spans="1:19" ht="31.5" customHeight="1" x14ac:dyDescent="0.25">
      <c r="A13" s="20"/>
      <c r="B13" s="21" t="s">
        <v>13</v>
      </c>
      <c r="C13" s="22">
        <f t="shared" ref="C13:N15" si="6">C18+C22</f>
        <v>7207.34</v>
      </c>
      <c r="D13" s="22">
        <f t="shared" si="6"/>
        <v>0</v>
      </c>
      <c r="E13" s="22">
        <f t="shared" si="6"/>
        <v>0</v>
      </c>
      <c r="F13" s="22">
        <f t="shared" si="6"/>
        <v>0</v>
      </c>
      <c r="G13" s="22">
        <f>G18+G22</f>
        <v>0</v>
      </c>
      <c r="H13" s="22">
        <f t="shared" si="6"/>
        <v>0</v>
      </c>
      <c r="I13" s="36">
        <f t="shared" si="6"/>
        <v>7207.34</v>
      </c>
      <c r="J13" s="36">
        <f t="shared" si="6"/>
        <v>0</v>
      </c>
      <c r="K13" s="36">
        <f t="shared" si="6"/>
        <v>0</v>
      </c>
      <c r="L13" s="22">
        <f t="shared" si="6"/>
        <v>0</v>
      </c>
      <c r="M13" s="22">
        <f t="shared" si="6"/>
        <v>0</v>
      </c>
      <c r="N13" s="22">
        <v>0</v>
      </c>
      <c r="O13" s="22">
        <f t="shared" si="1"/>
        <v>0</v>
      </c>
      <c r="P13" s="22">
        <f t="shared" si="2"/>
        <v>0</v>
      </c>
      <c r="Q13" s="31"/>
    </row>
    <row r="14" spans="1:19" ht="32.25" customHeight="1" x14ac:dyDescent="0.25">
      <c r="A14" s="20"/>
      <c r="B14" s="21" t="s">
        <v>14</v>
      </c>
      <c r="C14" s="22">
        <f t="shared" si="6"/>
        <v>73826.832880000002</v>
      </c>
      <c r="D14" s="22">
        <f t="shared" si="6"/>
        <v>0</v>
      </c>
      <c r="E14" s="22">
        <f t="shared" si="6"/>
        <v>0</v>
      </c>
      <c r="F14" s="22">
        <f t="shared" si="6"/>
        <v>7518.4822000000004</v>
      </c>
      <c r="G14" s="22">
        <f t="shared" si="6"/>
        <v>8716.8240000000005</v>
      </c>
      <c r="H14" s="22">
        <f t="shared" si="6"/>
        <v>11714.051579999999</v>
      </c>
      <c r="I14" s="36">
        <f t="shared" si="6"/>
        <v>3877.4751000000001</v>
      </c>
      <c r="J14" s="36">
        <f t="shared" si="6"/>
        <v>14000</v>
      </c>
      <c r="K14" s="22">
        <f t="shared" si="6"/>
        <v>14000</v>
      </c>
      <c r="L14" s="22">
        <f t="shared" si="6"/>
        <v>14000</v>
      </c>
      <c r="M14" s="22">
        <f t="shared" si="6"/>
        <v>0</v>
      </c>
      <c r="N14" s="22">
        <v>0</v>
      </c>
      <c r="O14" s="22">
        <f t="shared" si="1"/>
        <v>0</v>
      </c>
      <c r="P14" s="22">
        <f t="shared" si="2"/>
        <v>0</v>
      </c>
      <c r="Q14" s="31"/>
      <c r="S14" s="3"/>
    </row>
    <row r="15" spans="1:19" ht="33.75" customHeight="1" x14ac:dyDescent="0.25">
      <c r="A15" s="25"/>
      <c r="B15" s="7" t="s">
        <v>15</v>
      </c>
      <c r="C15" s="2">
        <f t="shared" si="6"/>
        <v>40430.693769999998</v>
      </c>
      <c r="D15" s="2">
        <f t="shared" si="6"/>
        <v>0</v>
      </c>
      <c r="E15" s="2">
        <f t="shared" si="6"/>
        <v>0</v>
      </c>
      <c r="F15" s="2">
        <v>1888.2828</v>
      </c>
      <c r="G15" s="2">
        <f t="shared" si="6"/>
        <v>0</v>
      </c>
      <c r="H15" s="2">
        <f t="shared" si="6"/>
        <v>1301.5612900000001</v>
      </c>
      <c r="I15" s="8">
        <f t="shared" si="6"/>
        <v>2248.80368</v>
      </c>
      <c r="J15" s="8">
        <f t="shared" si="6"/>
        <v>1400</v>
      </c>
      <c r="K15" s="2">
        <f t="shared" si="6"/>
        <v>1400</v>
      </c>
      <c r="L15" s="2">
        <f t="shared" si="6"/>
        <v>7347.7609999999995</v>
      </c>
      <c r="M15" s="2">
        <f t="shared" si="6"/>
        <v>16222.916999999999</v>
      </c>
      <c r="N15" s="2">
        <f t="shared" si="6"/>
        <v>8621.3680000000004</v>
      </c>
      <c r="O15" s="2">
        <v>0</v>
      </c>
      <c r="P15" s="2">
        <v>0</v>
      </c>
      <c r="Q15" s="31"/>
    </row>
    <row r="16" spans="1:19" x14ac:dyDescent="0.25">
      <c r="A16" s="25"/>
      <c r="B16" s="7" t="s">
        <v>16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>
        <f t="shared" si="1"/>
        <v>0</v>
      </c>
      <c r="P16" s="2">
        <f t="shared" si="2"/>
        <v>0</v>
      </c>
      <c r="Q16" s="31"/>
    </row>
    <row r="17" spans="1:17" ht="29.25" customHeight="1" x14ac:dyDescent="0.25">
      <c r="A17" s="25"/>
      <c r="B17" s="7" t="s">
        <v>17</v>
      </c>
      <c r="C17" s="2">
        <f>SUM(D17:J17)</f>
        <v>0</v>
      </c>
      <c r="D17" s="2">
        <v>0</v>
      </c>
      <c r="E17" s="2">
        <v>0</v>
      </c>
      <c r="F17" s="2">
        <v>0</v>
      </c>
      <c r="G17" s="2">
        <f>SUM(G18:G20)</f>
        <v>0</v>
      </c>
      <c r="H17" s="2">
        <f>SUM(H18:H20)</f>
        <v>0</v>
      </c>
      <c r="I17" s="2">
        <v>0</v>
      </c>
      <c r="J17" s="2">
        <v>0</v>
      </c>
      <c r="K17" s="2">
        <f t="shared" ref="K17:M17" si="7">SUM(K18:K20)</f>
        <v>0</v>
      </c>
      <c r="L17" s="2">
        <f t="shared" si="7"/>
        <v>0</v>
      </c>
      <c r="M17" s="2">
        <f t="shared" si="7"/>
        <v>0</v>
      </c>
      <c r="N17" s="2">
        <v>0</v>
      </c>
      <c r="O17" s="2">
        <f t="shared" si="1"/>
        <v>0</v>
      </c>
      <c r="P17" s="2">
        <f t="shared" si="2"/>
        <v>0</v>
      </c>
      <c r="Q17" s="31"/>
    </row>
    <row r="18" spans="1:17" x14ac:dyDescent="0.25">
      <c r="A18" s="25"/>
      <c r="B18" s="7" t="s">
        <v>13</v>
      </c>
      <c r="C18" s="2">
        <f>SUM(D18:J18)</f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f t="shared" si="1"/>
        <v>0</v>
      </c>
      <c r="P18" s="2">
        <f t="shared" si="2"/>
        <v>0</v>
      </c>
      <c r="Q18" s="31"/>
    </row>
    <row r="19" spans="1:17" ht="25.5" customHeight="1" x14ac:dyDescent="0.25">
      <c r="A19" s="25"/>
      <c r="B19" s="7" t="s">
        <v>14</v>
      </c>
      <c r="C19" s="2">
        <f>SUM(D19:J19)</f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f t="shared" si="1"/>
        <v>0</v>
      </c>
      <c r="P19" s="2">
        <f t="shared" si="2"/>
        <v>0</v>
      </c>
      <c r="Q19" s="31"/>
    </row>
    <row r="20" spans="1:17" ht="36" customHeight="1" x14ac:dyDescent="0.25">
      <c r="A20" s="25"/>
      <c r="B20" s="7" t="s">
        <v>15</v>
      </c>
      <c r="C20" s="2">
        <f>SUM(D20:J20)</f>
        <v>0</v>
      </c>
      <c r="D20" s="2">
        <v>0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f t="shared" si="1"/>
        <v>0</v>
      </c>
      <c r="P20" s="2">
        <f t="shared" si="2"/>
        <v>0</v>
      </c>
      <c r="Q20" s="31"/>
    </row>
    <row r="21" spans="1:17" ht="38.25" customHeight="1" x14ac:dyDescent="0.25">
      <c r="A21" s="25"/>
      <c r="B21" s="7" t="s">
        <v>18</v>
      </c>
      <c r="C21" s="2">
        <f>C25+C29+C33+C37++C41+C45+C49+C53+C57+C61+C65+C69</f>
        <v>121464.86665000001</v>
      </c>
      <c r="D21" s="2">
        <f t="shared" ref="C21:N24" si="8">D25+D29+D33+D37++D41+D45+D49+D53+D57+D61+D65+D69</f>
        <v>0</v>
      </c>
      <c r="E21" s="2">
        <f t="shared" si="8"/>
        <v>0</v>
      </c>
      <c r="F21" s="2">
        <f t="shared" si="8"/>
        <v>9406.7649999999994</v>
      </c>
      <c r="G21" s="2">
        <f t="shared" si="8"/>
        <v>8716.8240000000005</v>
      </c>
      <c r="H21" s="2">
        <f>H25+H29+H33+H37++H41+H45+H49+H53+H57+H61+H65+H69</f>
        <v>13015.612869999999</v>
      </c>
      <c r="I21" s="2">
        <f t="shared" si="8"/>
        <v>13333.618780000001</v>
      </c>
      <c r="J21" s="2">
        <f t="shared" si="8"/>
        <v>15400</v>
      </c>
      <c r="K21" s="2">
        <f t="shared" si="8"/>
        <v>15400</v>
      </c>
      <c r="L21" s="2">
        <f t="shared" si="8"/>
        <v>21347.760999999999</v>
      </c>
      <c r="M21" s="2">
        <f t="shared" si="8"/>
        <v>16222.916999999999</v>
      </c>
      <c r="N21" s="2">
        <f t="shared" si="8"/>
        <v>8621.3680000000004</v>
      </c>
      <c r="O21" s="2">
        <v>0</v>
      </c>
      <c r="P21" s="2">
        <v>0</v>
      </c>
      <c r="Q21" s="31"/>
    </row>
    <row r="22" spans="1:17" ht="31.5" customHeight="1" x14ac:dyDescent="0.25">
      <c r="A22" s="25"/>
      <c r="B22" s="7" t="s">
        <v>13</v>
      </c>
      <c r="C22" s="2">
        <f t="shared" si="8"/>
        <v>7207.34</v>
      </c>
      <c r="D22" s="2">
        <f t="shared" si="8"/>
        <v>0</v>
      </c>
      <c r="E22" s="2">
        <f t="shared" si="8"/>
        <v>0</v>
      </c>
      <c r="F22" s="2">
        <f t="shared" si="8"/>
        <v>0</v>
      </c>
      <c r="G22" s="2">
        <f t="shared" si="8"/>
        <v>0</v>
      </c>
      <c r="H22" s="2">
        <f t="shared" si="8"/>
        <v>0</v>
      </c>
      <c r="I22" s="2">
        <f t="shared" si="8"/>
        <v>7207.34</v>
      </c>
      <c r="J22" s="2">
        <f t="shared" si="8"/>
        <v>0</v>
      </c>
      <c r="K22" s="2">
        <v>0</v>
      </c>
      <c r="L22" s="2">
        <v>0</v>
      </c>
      <c r="M22" s="2">
        <v>0</v>
      </c>
      <c r="N22" s="2">
        <v>0</v>
      </c>
      <c r="O22" s="2">
        <f t="shared" si="1"/>
        <v>0</v>
      </c>
      <c r="P22" s="2">
        <f t="shared" si="2"/>
        <v>0</v>
      </c>
      <c r="Q22" s="31"/>
    </row>
    <row r="23" spans="1:17" ht="24" customHeight="1" x14ac:dyDescent="0.25">
      <c r="A23" s="25"/>
      <c r="B23" s="7" t="s">
        <v>14</v>
      </c>
      <c r="C23" s="2">
        <f>D23+E23+F23+G23+H23+I23+J23+K23+L23+M23</f>
        <v>73826.832880000002</v>
      </c>
      <c r="D23" s="2">
        <f t="shared" si="8"/>
        <v>0</v>
      </c>
      <c r="E23" s="2">
        <f t="shared" si="8"/>
        <v>0</v>
      </c>
      <c r="F23" s="2">
        <f t="shared" si="8"/>
        <v>7518.4822000000004</v>
      </c>
      <c r="G23" s="2">
        <f t="shared" si="8"/>
        <v>8716.8240000000005</v>
      </c>
      <c r="H23" s="2">
        <f t="shared" si="8"/>
        <v>11714.051579999999</v>
      </c>
      <c r="I23" s="2">
        <f t="shared" si="8"/>
        <v>3877.4751000000001</v>
      </c>
      <c r="J23" s="2">
        <f t="shared" si="8"/>
        <v>14000</v>
      </c>
      <c r="K23" s="2">
        <f>K43+K55</f>
        <v>14000</v>
      </c>
      <c r="L23" s="2">
        <f>L47+L51+L55</f>
        <v>14000</v>
      </c>
      <c r="M23" s="2">
        <v>0</v>
      </c>
      <c r="N23" s="2">
        <v>0</v>
      </c>
      <c r="O23" s="2">
        <f t="shared" si="1"/>
        <v>0</v>
      </c>
      <c r="P23" s="2">
        <f t="shared" si="2"/>
        <v>0</v>
      </c>
      <c r="Q23" s="31"/>
    </row>
    <row r="24" spans="1:17" x14ac:dyDescent="0.25">
      <c r="A24" s="25"/>
      <c r="B24" s="7" t="s">
        <v>15</v>
      </c>
      <c r="C24" s="2">
        <f>D24+E24+F24+G24+H24+I24+J24+K24+L24+M24+N24</f>
        <v>40430.693769999998</v>
      </c>
      <c r="D24" s="2">
        <f t="shared" si="8"/>
        <v>0</v>
      </c>
      <c r="E24" s="2">
        <f t="shared" si="8"/>
        <v>0</v>
      </c>
      <c r="F24" s="2">
        <f t="shared" si="8"/>
        <v>1888.2828</v>
      </c>
      <c r="G24" s="2">
        <f t="shared" si="8"/>
        <v>0</v>
      </c>
      <c r="H24" s="2">
        <f t="shared" si="8"/>
        <v>1301.5612900000001</v>
      </c>
      <c r="I24" s="2">
        <f t="shared" si="8"/>
        <v>2248.80368</v>
      </c>
      <c r="J24" s="2">
        <f t="shared" si="8"/>
        <v>1400</v>
      </c>
      <c r="K24" s="2">
        <f>K28+K32+K36+K40+K44+K48+K52+K56+K60+K64+K68+K72</f>
        <v>1400</v>
      </c>
      <c r="L24" s="2">
        <f>L28+L32+L36+L40+L44+L48+L52+L56+L60+L64+L68+L72+V11</f>
        <v>7347.7609999999995</v>
      </c>
      <c r="M24" s="2">
        <f>M28+M32+M36+M40+M44+M48+M52+M56+M60+M64+M68+M72</f>
        <v>16222.916999999999</v>
      </c>
      <c r="N24" s="2">
        <f>N28+N32+N36+N40+N44+N48+N52+N56+N60+N64+N68+N72</f>
        <v>8621.3680000000004</v>
      </c>
      <c r="O24" s="2">
        <v>0</v>
      </c>
      <c r="P24" s="2">
        <v>0</v>
      </c>
      <c r="Q24" s="30"/>
    </row>
    <row r="25" spans="1:17" ht="105" customHeight="1" x14ac:dyDescent="0.25">
      <c r="A25" s="26" t="s">
        <v>19</v>
      </c>
      <c r="B25" s="25" t="s">
        <v>51</v>
      </c>
      <c r="C25" s="2">
        <f>SUM(D25:J25)</f>
        <v>18123.589</v>
      </c>
      <c r="D25" s="2">
        <f t="shared" ref="D25:E25" si="9">D26+D27+D28</f>
        <v>0</v>
      </c>
      <c r="E25" s="2">
        <f t="shared" si="9"/>
        <v>0</v>
      </c>
      <c r="F25" s="2">
        <f>F26+F27+F28</f>
        <v>9406.7649999999994</v>
      </c>
      <c r="G25" s="2">
        <f t="shared" ref="G25:J25" si="10">G26+G27+G28</f>
        <v>8716.8240000000005</v>
      </c>
      <c r="H25" s="2">
        <f t="shared" si="10"/>
        <v>0</v>
      </c>
      <c r="I25" s="2">
        <f t="shared" si="10"/>
        <v>0</v>
      </c>
      <c r="J25" s="2">
        <f t="shared" si="10"/>
        <v>0</v>
      </c>
      <c r="K25" s="2">
        <f t="shared" ref="K25:M25" si="11">K26+K27+K28</f>
        <v>0</v>
      </c>
      <c r="L25" s="2">
        <f t="shared" si="11"/>
        <v>0</v>
      </c>
      <c r="M25" s="2">
        <f t="shared" si="11"/>
        <v>0</v>
      </c>
      <c r="N25" s="2">
        <v>0</v>
      </c>
      <c r="O25" s="2">
        <f t="shared" si="1"/>
        <v>0</v>
      </c>
      <c r="P25" s="2">
        <f t="shared" si="2"/>
        <v>0</v>
      </c>
      <c r="Q25" s="31"/>
    </row>
    <row r="26" spans="1:17" x14ac:dyDescent="0.25">
      <c r="A26" s="26"/>
      <c r="B26" s="25" t="s">
        <v>20</v>
      </c>
      <c r="C26" s="2">
        <f>SUM(D26:J26)</f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f t="shared" si="1"/>
        <v>0</v>
      </c>
      <c r="P26" s="2">
        <f t="shared" si="2"/>
        <v>0</v>
      </c>
      <c r="Q26" s="31"/>
    </row>
    <row r="27" spans="1:17" x14ac:dyDescent="0.25">
      <c r="A27" s="26"/>
      <c r="B27" s="25" t="s">
        <v>21</v>
      </c>
      <c r="C27" s="2">
        <f>SUM(D27:J27)</f>
        <v>16235.306200000001</v>
      </c>
      <c r="D27" s="2">
        <v>0</v>
      </c>
      <c r="E27" s="2">
        <v>0</v>
      </c>
      <c r="F27" s="2">
        <v>7518.4822000000004</v>
      </c>
      <c r="G27" s="2">
        <v>8716.8240000000005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f t="shared" si="1"/>
        <v>0</v>
      </c>
      <c r="P27" s="2">
        <f t="shared" si="2"/>
        <v>0</v>
      </c>
      <c r="Q27" s="31"/>
    </row>
    <row r="28" spans="1:17" x14ac:dyDescent="0.25">
      <c r="A28" s="26"/>
      <c r="B28" s="25" t="s">
        <v>22</v>
      </c>
      <c r="C28" s="2">
        <f>SUM(D28:J28)</f>
        <v>1888.2828</v>
      </c>
      <c r="D28" s="2">
        <v>0</v>
      </c>
      <c r="E28" s="2">
        <v>0</v>
      </c>
      <c r="F28" s="2">
        <v>1888.2828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f t="shared" si="1"/>
        <v>0</v>
      </c>
      <c r="P28" s="2">
        <f t="shared" si="2"/>
        <v>0</v>
      </c>
      <c r="Q28" s="31"/>
    </row>
    <row r="29" spans="1:17" ht="81.75" customHeight="1" x14ac:dyDescent="0.25">
      <c r="A29" s="26" t="s">
        <v>23</v>
      </c>
      <c r="B29" s="25" t="s">
        <v>24</v>
      </c>
      <c r="C29" s="2">
        <f>D29+E29+F29+G29+H29+I29+J29+K29+L29+M29</f>
        <v>13015.612869999999</v>
      </c>
      <c r="D29" s="2">
        <f t="shared" ref="D29:G29" si="12">D30+D31+D32</f>
        <v>0</v>
      </c>
      <c r="E29" s="2">
        <f t="shared" si="12"/>
        <v>0</v>
      </c>
      <c r="F29" s="2">
        <f t="shared" si="12"/>
        <v>0</v>
      </c>
      <c r="G29" s="2">
        <f t="shared" si="12"/>
        <v>0</v>
      </c>
      <c r="H29" s="8">
        <f>H30+H31+H32</f>
        <v>13015.612869999999</v>
      </c>
      <c r="I29" s="2">
        <v>0</v>
      </c>
      <c r="J29" s="2">
        <f>J30+J31+J32</f>
        <v>0</v>
      </c>
      <c r="K29" s="2">
        <f t="shared" ref="K29:M29" si="13">K30+K31+K32</f>
        <v>0</v>
      </c>
      <c r="L29" s="2">
        <f t="shared" si="13"/>
        <v>0</v>
      </c>
      <c r="M29" s="2">
        <f t="shared" si="13"/>
        <v>0</v>
      </c>
      <c r="N29" s="2">
        <v>0</v>
      </c>
      <c r="O29" s="2">
        <f t="shared" si="1"/>
        <v>0</v>
      </c>
      <c r="P29" s="2">
        <f t="shared" si="2"/>
        <v>0</v>
      </c>
      <c r="Q29" s="31"/>
    </row>
    <row r="30" spans="1:17" x14ac:dyDescent="0.25">
      <c r="A30" s="26"/>
      <c r="B30" s="25" t="s">
        <v>20</v>
      </c>
      <c r="C30" s="8">
        <f>SUM(D30:J30)</f>
        <v>0</v>
      </c>
      <c r="D30" s="2">
        <v>0</v>
      </c>
      <c r="E30" s="2">
        <v>0</v>
      </c>
      <c r="F30" s="2">
        <v>0</v>
      </c>
      <c r="G30" s="2">
        <v>0</v>
      </c>
      <c r="H30" s="8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f t="shared" si="1"/>
        <v>0</v>
      </c>
      <c r="P30" s="2">
        <f t="shared" si="2"/>
        <v>0</v>
      </c>
      <c r="Q30" s="31"/>
    </row>
    <row r="31" spans="1:17" x14ac:dyDescent="0.25">
      <c r="A31" s="26"/>
      <c r="B31" s="25" t="s">
        <v>21</v>
      </c>
      <c r="C31" s="2">
        <f>D31+E31+F31+G31+H31+I31+J31+K31+L31+M31</f>
        <v>11714.051579999999</v>
      </c>
      <c r="D31" s="2">
        <v>0</v>
      </c>
      <c r="E31" s="2">
        <v>0</v>
      </c>
      <c r="F31" s="2">
        <v>0</v>
      </c>
      <c r="G31" s="2">
        <v>0</v>
      </c>
      <c r="H31" s="8">
        <v>11714.051579999999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f t="shared" si="1"/>
        <v>0</v>
      </c>
      <c r="P31" s="2">
        <f t="shared" si="2"/>
        <v>0</v>
      </c>
      <c r="Q31" s="31"/>
    </row>
    <row r="32" spans="1:17" x14ac:dyDescent="0.25">
      <c r="A32" s="26"/>
      <c r="B32" s="25" t="s">
        <v>22</v>
      </c>
      <c r="C32" s="2">
        <f>D32+E32+F32+G32+H32+I32+J32+K32+L32+M32</f>
        <v>1301.5612900000001</v>
      </c>
      <c r="D32" s="2">
        <v>0</v>
      </c>
      <c r="E32" s="2">
        <v>0</v>
      </c>
      <c r="F32" s="2">
        <v>0</v>
      </c>
      <c r="G32" s="2">
        <v>0</v>
      </c>
      <c r="H32" s="8">
        <v>1301.5612900000001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f t="shared" si="1"/>
        <v>0</v>
      </c>
      <c r="P32" s="2">
        <f t="shared" si="2"/>
        <v>0</v>
      </c>
      <c r="Q32" s="30"/>
    </row>
    <row r="33" spans="1:17" ht="95.25" customHeight="1" x14ac:dyDescent="0.25">
      <c r="A33" s="26" t="s">
        <v>25</v>
      </c>
      <c r="B33" s="25" t="s">
        <v>26</v>
      </c>
      <c r="C33" s="2">
        <f t="shared" ref="C33:M33" si="14">C34+C35+C36</f>
        <v>9154.2820600000014</v>
      </c>
      <c r="D33" s="2">
        <f t="shared" si="14"/>
        <v>0</v>
      </c>
      <c r="E33" s="2">
        <f t="shared" si="14"/>
        <v>0</v>
      </c>
      <c r="F33" s="2">
        <f t="shared" si="14"/>
        <v>0</v>
      </c>
      <c r="G33" s="2">
        <f t="shared" si="14"/>
        <v>0</v>
      </c>
      <c r="H33" s="2">
        <f t="shared" si="14"/>
        <v>0</v>
      </c>
      <c r="I33" s="8">
        <f t="shared" si="14"/>
        <v>9154.2820600000014</v>
      </c>
      <c r="J33" s="2">
        <f t="shared" si="14"/>
        <v>0</v>
      </c>
      <c r="K33" s="2">
        <f t="shared" si="14"/>
        <v>0</v>
      </c>
      <c r="L33" s="2">
        <f t="shared" si="14"/>
        <v>0</v>
      </c>
      <c r="M33" s="2">
        <f t="shared" si="14"/>
        <v>0</v>
      </c>
      <c r="N33" s="2">
        <v>0</v>
      </c>
      <c r="O33" s="2">
        <f t="shared" si="1"/>
        <v>0</v>
      </c>
      <c r="P33" s="2">
        <f t="shared" si="2"/>
        <v>0</v>
      </c>
      <c r="Q33" s="31"/>
    </row>
    <row r="34" spans="1:17" x14ac:dyDescent="0.25">
      <c r="A34" s="26"/>
      <c r="B34" s="25" t="s">
        <v>20</v>
      </c>
      <c r="C34" s="2">
        <f>SUM(D34:J34)</f>
        <v>7207.34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  <c r="I34" s="2">
        <v>7207.34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f t="shared" si="1"/>
        <v>0</v>
      </c>
      <c r="P34" s="2">
        <f t="shared" si="2"/>
        <v>0</v>
      </c>
      <c r="Q34" s="31"/>
    </row>
    <row r="35" spans="1:17" x14ac:dyDescent="0.25">
      <c r="A35" s="26"/>
      <c r="B35" s="25" t="s">
        <v>21</v>
      </c>
      <c r="C35" s="2">
        <f>SUM(D35:J35)</f>
        <v>116.07205999999999</v>
      </c>
      <c r="D35" s="2">
        <v>0</v>
      </c>
      <c r="E35" s="2">
        <v>0</v>
      </c>
      <c r="F35" s="2">
        <v>0</v>
      </c>
      <c r="G35" s="2">
        <v>0</v>
      </c>
      <c r="H35" s="2">
        <v>0</v>
      </c>
      <c r="I35" s="8">
        <v>116.07205999999999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2">
        <f t="shared" si="1"/>
        <v>0</v>
      </c>
      <c r="P35" s="2">
        <f t="shared" si="2"/>
        <v>0</v>
      </c>
      <c r="Q35" s="31"/>
    </row>
    <row r="36" spans="1:17" x14ac:dyDescent="0.25">
      <c r="A36" s="26"/>
      <c r="B36" s="25" t="s">
        <v>22</v>
      </c>
      <c r="C36" s="2">
        <f>SUM(D36:J36)</f>
        <v>1830.87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1830.87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f t="shared" si="1"/>
        <v>0</v>
      </c>
      <c r="P36" s="2">
        <f t="shared" si="2"/>
        <v>0</v>
      </c>
      <c r="Q36" s="30"/>
    </row>
    <row r="37" spans="1:17" ht="94.5" customHeight="1" x14ac:dyDescent="0.25">
      <c r="A37" s="26" t="s">
        <v>27</v>
      </c>
      <c r="B37" s="25" t="s">
        <v>28</v>
      </c>
      <c r="C37" s="2">
        <f t="shared" ref="C37:H37" si="15">C38+C39+C40</f>
        <v>4179.3367200000002</v>
      </c>
      <c r="D37" s="2">
        <f t="shared" si="15"/>
        <v>0</v>
      </c>
      <c r="E37" s="2">
        <f t="shared" si="15"/>
        <v>0</v>
      </c>
      <c r="F37" s="2">
        <f t="shared" si="15"/>
        <v>0</v>
      </c>
      <c r="G37" s="2">
        <f t="shared" si="15"/>
        <v>0</v>
      </c>
      <c r="H37" s="2">
        <f t="shared" si="15"/>
        <v>0</v>
      </c>
      <c r="I37" s="8">
        <f>I38+I39+I40</f>
        <v>4179.3367200000002</v>
      </c>
      <c r="J37" s="2">
        <f>J38+J39+J40</f>
        <v>0</v>
      </c>
      <c r="K37" s="2">
        <f t="shared" ref="K37:M37" si="16">K38+K39+K40</f>
        <v>0</v>
      </c>
      <c r="L37" s="2">
        <f t="shared" si="16"/>
        <v>0</v>
      </c>
      <c r="M37" s="2">
        <f t="shared" si="16"/>
        <v>0</v>
      </c>
      <c r="N37" s="2">
        <v>0</v>
      </c>
      <c r="O37" s="2">
        <f t="shared" si="1"/>
        <v>0</v>
      </c>
      <c r="P37" s="2">
        <f t="shared" si="2"/>
        <v>0</v>
      </c>
      <c r="Q37" s="31"/>
    </row>
    <row r="38" spans="1:17" x14ac:dyDescent="0.25">
      <c r="A38" s="26"/>
      <c r="B38" s="25" t="s">
        <v>20</v>
      </c>
      <c r="C38" s="2">
        <f>SUM(D38:J38)</f>
        <v>0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f t="shared" si="1"/>
        <v>0</v>
      </c>
      <c r="P38" s="2">
        <f t="shared" si="2"/>
        <v>0</v>
      </c>
      <c r="Q38" s="31"/>
    </row>
    <row r="39" spans="1:17" x14ac:dyDescent="0.25">
      <c r="A39" s="26"/>
      <c r="B39" s="25" t="s">
        <v>21</v>
      </c>
      <c r="C39" s="2">
        <f>SUM(D39:J39)</f>
        <v>3761.4030400000001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8">
        <v>3761.4030400000001</v>
      </c>
      <c r="J39" s="2">
        <v>0</v>
      </c>
      <c r="K39" s="2">
        <v>0</v>
      </c>
      <c r="L39" s="2">
        <v>0</v>
      </c>
      <c r="M39" s="2">
        <v>0</v>
      </c>
      <c r="N39" s="2">
        <v>0</v>
      </c>
      <c r="O39" s="2">
        <f t="shared" si="1"/>
        <v>0</v>
      </c>
      <c r="P39" s="2">
        <f t="shared" si="2"/>
        <v>0</v>
      </c>
      <c r="Q39" s="31"/>
    </row>
    <row r="40" spans="1:17" x14ac:dyDescent="0.25">
      <c r="A40" s="26"/>
      <c r="B40" s="25" t="s">
        <v>22</v>
      </c>
      <c r="C40" s="2">
        <f>SUM(D40:J40)</f>
        <v>417.93367999999998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  <c r="I40" s="8">
        <v>417.93367999999998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f t="shared" ref="O40:O71" si="17">N40</f>
        <v>0</v>
      </c>
      <c r="P40" s="2">
        <f t="shared" ref="P40:P71" si="18">N40</f>
        <v>0</v>
      </c>
      <c r="Q40" s="30"/>
    </row>
    <row r="41" spans="1:17" ht="93.75" customHeight="1" x14ac:dyDescent="0.25">
      <c r="A41" s="26" t="s">
        <v>29</v>
      </c>
      <c r="B41" s="25" t="s">
        <v>30</v>
      </c>
      <c r="C41" s="2">
        <f t="shared" ref="C41:H41" si="19">C42+C43+C44</f>
        <v>30800</v>
      </c>
      <c r="D41" s="2">
        <f t="shared" si="19"/>
        <v>0</v>
      </c>
      <c r="E41" s="2">
        <f t="shared" si="19"/>
        <v>0</v>
      </c>
      <c r="F41" s="2">
        <f t="shared" si="19"/>
        <v>0</v>
      </c>
      <c r="G41" s="2">
        <f t="shared" si="19"/>
        <v>0</v>
      </c>
      <c r="H41" s="2">
        <f t="shared" si="19"/>
        <v>0</v>
      </c>
      <c r="I41" s="2">
        <f>I42+I43+I44</f>
        <v>0</v>
      </c>
      <c r="J41" s="8">
        <f>J42+J43+J44</f>
        <v>15400</v>
      </c>
      <c r="K41" s="2">
        <f t="shared" ref="K41:M41" si="20">K42+K43+K44</f>
        <v>15400</v>
      </c>
      <c r="L41" s="2">
        <f t="shared" si="20"/>
        <v>0</v>
      </c>
      <c r="M41" s="2">
        <f t="shared" si="20"/>
        <v>0</v>
      </c>
      <c r="N41" s="2">
        <v>0</v>
      </c>
      <c r="O41" s="2">
        <f t="shared" si="17"/>
        <v>0</v>
      </c>
      <c r="P41" s="2">
        <f t="shared" si="18"/>
        <v>0</v>
      </c>
      <c r="Q41" s="31"/>
    </row>
    <row r="42" spans="1:17" x14ac:dyDescent="0.25">
      <c r="A42" s="26"/>
      <c r="B42" s="25" t="s">
        <v>20</v>
      </c>
      <c r="C42" s="2">
        <f t="shared" ref="C42:C47" si="21">SUM(D42:J42)</f>
        <v>0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8">
        <v>0</v>
      </c>
      <c r="K42" s="2">
        <v>0</v>
      </c>
      <c r="L42" s="2">
        <v>0</v>
      </c>
      <c r="M42" s="2">
        <v>0</v>
      </c>
      <c r="N42" s="2">
        <v>0</v>
      </c>
      <c r="O42" s="2">
        <f t="shared" si="17"/>
        <v>0</v>
      </c>
      <c r="P42" s="2">
        <f t="shared" si="18"/>
        <v>0</v>
      </c>
      <c r="Q42" s="31"/>
    </row>
    <row r="43" spans="1:17" x14ac:dyDescent="0.25">
      <c r="A43" s="26"/>
      <c r="B43" s="25" t="s">
        <v>21</v>
      </c>
      <c r="C43" s="2">
        <f>D43+E43+F43+G43+H43+I43+J43+K43+L43+M43</f>
        <v>28000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8">
        <v>14000</v>
      </c>
      <c r="K43" s="2">
        <v>14000</v>
      </c>
      <c r="L43" s="2">
        <v>0</v>
      </c>
      <c r="M43" s="2">
        <v>0</v>
      </c>
      <c r="N43" s="2">
        <v>0</v>
      </c>
      <c r="O43" s="2">
        <f t="shared" si="17"/>
        <v>0</v>
      </c>
      <c r="P43" s="2">
        <f t="shared" si="18"/>
        <v>0</v>
      </c>
      <c r="Q43" s="31"/>
    </row>
    <row r="44" spans="1:17" x14ac:dyDescent="0.25">
      <c r="A44" s="26"/>
      <c r="B44" s="25" t="s">
        <v>22</v>
      </c>
      <c r="C44" s="2">
        <f>D44+E44+F44+G44+H44+I44+J44+K44+L44+M44</f>
        <v>2800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8">
        <v>1400</v>
      </c>
      <c r="K44" s="2">
        <v>1400</v>
      </c>
      <c r="L44" s="2">
        <v>0</v>
      </c>
      <c r="M44" s="2">
        <v>0</v>
      </c>
      <c r="N44" s="2">
        <v>0</v>
      </c>
      <c r="O44" s="2">
        <f t="shared" si="17"/>
        <v>0</v>
      </c>
      <c r="P44" s="2">
        <f t="shared" si="18"/>
        <v>0</v>
      </c>
      <c r="Q44" s="30"/>
    </row>
    <row r="45" spans="1:17" ht="78" customHeight="1" x14ac:dyDescent="0.25">
      <c r="A45" s="26" t="s">
        <v>31</v>
      </c>
      <c r="B45" s="25" t="s">
        <v>32</v>
      </c>
      <c r="C45" s="2">
        <f>D45+E45+F45+G45+H45+I45+J45+K45+L45+M45</f>
        <v>7793.6109999999999</v>
      </c>
      <c r="D45" s="2">
        <v>0</v>
      </c>
      <c r="E45" s="2">
        <v>0</v>
      </c>
      <c r="F45" s="2">
        <v>0</v>
      </c>
      <c r="G45" s="2">
        <v>0</v>
      </c>
      <c r="H45" s="2">
        <f>SUM(H46:H48)</f>
        <v>0</v>
      </c>
      <c r="I45" s="2">
        <v>0</v>
      </c>
      <c r="J45" s="2">
        <f>SUM(J46:J48)</f>
        <v>0</v>
      </c>
      <c r="K45" s="2">
        <f t="shared" ref="K45" si="22">K46+K47+K48</f>
        <v>0</v>
      </c>
      <c r="L45" s="2">
        <f>L46+L47+L48</f>
        <v>7793.6109999999999</v>
      </c>
      <c r="M45" s="2">
        <f>M46+M47+M48</f>
        <v>0</v>
      </c>
      <c r="N45" s="2">
        <v>0</v>
      </c>
      <c r="O45" s="2">
        <f t="shared" si="17"/>
        <v>0</v>
      </c>
      <c r="P45" s="2">
        <f t="shared" si="18"/>
        <v>0</v>
      </c>
      <c r="Q45" s="31"/>
    </row>
    <row r="46" spans="1:17" x14ac:dyDescent="0.25">
      <c r="A46" s="26"/>
      <c r="B46" s="25" t="s">
        <v>20</v>
      </c>
      <c r="C46" s="2">
        <f t="shared" si="21"/>
        <v>0</v>
      </c>
      <c r="D46" s="2">
        <v>0</v>
      </c>
      <c r="E46" s="2">
        <v>0</v>
      </c>
      <c r="F46" s="2">
        <v>0</v>
      </c>
      <c r="G46" s="2">
        <v>0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2">
        <v>0</v>
      </c>
      <c r="O46" s="2">
        <f t="shared" si="17"/>
        <v>0</v>
      </c>
      <c r="P46" s="2">
        <f t="shared" si="18"/>
        <v>0</v>
      </c>
      <c r="Q46" s="31"/>
    </row>
    <row r="47" spans="1:17" x14ac:dyDescent="0.25">
      <c r="A47" s="26"/>
      <c r="B47" s="25" t="s">
        <v>21</v>
      </c>
      <c r="C47" s="2">
        <f t="shared" si="21"/>
        <v>0</v>
      </c>
      <c r="D47" s="2">
        <v>0</v>
      </c>
      <c r="E47" s="2">
        <v>0</v>
      </c>
      <c r="F47" s="2">
        <v>0</v>
      </c>
      <c r="G47" s="2">
        <v>0</v>
      </c>
      <c r="H47" s="2">
        <v>0</v>
      </c>
      <c r="I47" s="2">
        <v>0</v>
      </c>
      <c r="J47" s="2">
        <v>0</v>
      </c>
      <c r="K47" s="2">
        <v>0</v>
      </c>
      <c r="L47" s="2">
        <v>7000</v>
      </c>
      <c r="M47" s="2">
        <v>0</v>
      </c>
      <c r="N47" s="2">
        <v>0</v>
      </c>
      <c r="O47" s="2">
        <f t="shared" si="17"/>
        <v>0</v>
      </c>
      <c r="P47" s="2">
        <f t="shared" si="18"/>
        <v>0</v>
      </c>
      <c r="Q47" s="31"/>
    </row>
    <row r="48" spans="1:17" x14ac:dyDescent="0.25">
      <c r="A48" s="26"/>
      <c r="B48" s="25" t="s">
        <v>22</v>
      </c>
      <c r="C48" s="2">
        <f>D48+E48+F48+G48+H48+I48+J48+K48+L48+M48</f>
        <v>793.61099999999999</v>
      </c>
      <c r="D48" s="2">
        <v>0</v>
      </c>
      <c r="E48" s="2">
        <v>0</v>
      </c>
      <c r="F48" s="2">
        <v>0</v>
      </c>
      <c r="G48" s="2">
        <v>0</v>
      </c>
      <c r="H48" s="2">
        <v>0</v>
      </c>
      <c r="I48" s="2">
        <v>0</v>
      </c>
      <c r="J48" s="2">
        <v>0</v>
      </c>
      <c r="K48" s="2">
        <v>0</v>
      </c>
      <c r="L48" s="2">
        <v>793.61099999999999</v>
      </c>
      <c r="M48" s="2">
        <v>0</v>
      </c>
      <c r="N48" s="2">
        <v>0</v>
      </c>
      <c r="O48" s="2">
        <f t="shared" si="17"/>
        <v>0</v>
      </c>
      <c r="P48" s="2">
        <f t="shared" si="18"/>
        <v>0</v>
      </c>
      <c r="Q48" s="31"/>
    </row>
    <row r="49" spans="1:17" ht="75" customHeight="1" x14ac:dyDescent="0.25">
      <c r="A49" s="26" t="s">
        <v>33</v>
      </c>
      <c r="B49" s="25" t="s">
        <v>86</v>
      </c>
      <c r="C49" s="2">
        <f t="shared" ref="C49:I49" si="23">C50+C51+C52</f>
        <v>13554.15</v>
      </c>
      <c r="D49" s="2">
        <f t="shared" si="23"/>
        <v>0</v>
      </c>
      <c r="E49" s="2">
        <f t="shared" si="23"/>
        <v>0</v>
      </c>
      <c r="F49" s="2">
        <f t="shared" si="23"/>
        <v>0</v>
      </c>
      <c r="G49" s="2">
        <f t="shared" si="23"/>
        <v>0</v>
      </c>
      <c r="H49" s="2">
        <f t="shared" si="23"/>
        <v>0</v>
      </c>
      <c r="I49" s="2">
        <f t="shared" si="23"/>
        <v>0</v>
      </c>
      <c r="J49" s="2">
        <f>J50+J51+J52</f>
        <v>0</v>
      </c>
      <c r="K49" s="2">
        <f t="shared" ref="K49" si="24">K50+K51+K52</f>
        <v>0</v>
      </c>
      <c r="L49" s="2">
        <f>L50+L51+L52</f>
        <v>13554.15</v>
      </c>
      <c r="M49" s="2">
        <f t="shared" ref="M49" si="25">M50+M51+M52</f>
        <v>0</v>
      </c>
      <c r="N49" s="2">
        <v>0</v>
      </c>
      <c r="O49" s="2">
        <f t="shared" si="17"/>
        <v>0</v>
      </c>
      <c r="P49" s="2">
        <f t="shared" si="18"/>
        <v>0</v>
      </c>
      <c r="Q49" s="31"/>
    </row>
    <row r="50" spans="1:17" x14ac:dyDescent="0.25">
      <c r="A50" s="26"/>
      <c r="B50" s="25" t="s">
        <v>20</v>
      </c>
      <c r="C50" s="2">
        <f>D50+E50+F50+G50+H50+I50+J50+K50+L50+M50</f>
        <v>0</v>
      </c>
      <c r="D50" s="2">
        <v>0</v>
      </c>
      <c r="E50" s="2">
        <v>0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">
        <v>0</v>
      </c>
      <c r="O50" s="2">
        <f t="shared" si="17"/>
        <v>0</v>
      </c>
      <c r="P50" s="2">
        <f t="shared" si="18"/>
        <v>0</v>
      </c>
      <c r="Q50" s="31"/>
    </row>
    <row r="51" spans="1:17" x14ac:dyDescent="0.25">
      <c r="A51" s="26"/>
      <c r="B51" s="25" t="s">
        <v>21</v>
      </c>
      <c r="C51" s="2">
        <f>D51+E51+F51+G51+H51+I51+J51+K51+L51+M51</f>
        <v>7000</v>
      </c>
      <c r="D51" s="2">
        <v>0</v>
      </c>
      <c r="E51" s="2">
        <v>0</v>
      </c>
      <c r="F51" s="2">
        <v>0</v>
      </c>
      <c r="G51" s="2">
        <v>0</v>
      </c>
      <c r="H51" s="2">
        <v>0</v>
      </c>
      <c r="I51" s="2">
        <v>0</v>
      </c>
      <c r="J51" s="2">
        <v>0</v>
      </c>
      <c r="K51" s="2">
        <v>0</v>
      </c>
      <c r="L51" s="2">
        <v>7000</v>
      </c>
      <c r="M51" s="2">
        <v>0</v>
      </c>
      <c r="N51" s="2">
        <v>0</v>
      </c>
      <c r="O51" s="2">
        <f t="shared" si="17"/>
        <v>0</v>
      </c>
      <c r="P51" s="2">
        <f t="shared" si="18"/>
        <v>0</v>
      </c>
      <c r="Q51" s="31"/>
    </row>
    <row r="52" spans="1:17" x14ac:dyDescent="0.25">
      <c r="A52" s="26"/>
      <c r="B52" s="25" t="s">
        <v>22</v>
      </c>
      <c r="C52" s="2">
        <f>D52+E52+F52+G52+H52+I52+J52+K52+L52+M52</f>
        <v>6554.15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2">
        <v>0</v>
      </c>
      <c r="J52" s="2">
        <v>0</v>
      </c>
      <c r="K52" s="2">
        <v>0</v>
      </c>
      <c r="L52" s="2">
        <v>6554.15</v>
      </c>
      <c r="M52" s="2">
        <v>0</v>
      </c>
      <c r="N52" s="2">
        <v>0</v>
      </c>
      <c r="O52" s="2">
        <f t="shared" si="17"/>
        <v>0</v>
      </c>
      <c r="P52" s="2">
        <f t="shared" si="18"/>
        <v>0</v>
      </c>
      <c r="Q52" s="31"/>
    </row>
    <row r="53" spans="1:17" ht="105.75" customHeight="1" x14ac:dyDescent="0.25">
      <c r="A53" s="26" t="s">
        <v>34</v>
      </c>
      <c r="B53" s="25" t="s">
        <v>35</v>
      </c>
      <c r="C53" s="2">
        <f t="shared" ref="C53:I53" si="26">C54+C55+C56</f>
        <v>4377.6859999999997</v>
      </c>
      <c r="D53" s="2">
        <f t="shared" si="26"/>
        <v>0</v>
      </c>
      <c r="E53" s="2">
        <f t="shared" si="26"/>
        <v>0</v>
      </c>
      <c r="F53" s="2">
        <f t="shared" si="26"/>
        <v>0</v>
      </c>
      <c r="G53" s="2">
        <f t="shared" si="26"/>
        <v>0</v>
      </c>
      <c r="H53" s="2">
        <f t="shared" si="26"/>
        <v>0</v>
      </c>
      <c r="I53" s="2">
        <f t="shared" si="26"/>
        <v>0</v>
      </c>
      <c r="J53" s="2">
        <f t="shared" ref="J53" si="27">J54+J55+J56</f>
        <v>0</v>
      </c>
      <c r="K53" s="2">
        <f t="shared" ref="K53:L53" si="28">K54+K55+K56</f>
        <v>0</v>
      </c>
      <c r="L53" s="2">
        <f t="shared" si="28"/>
        <v>0</v>
      </c>
      <c r="M53" s="2">
        <f t="shared" ref="M53" si="29">M54+M55+M56</f>
        <v>4377.6859999999997</v>
      </c>
      <c r="N53" s="2">
        <v>0</v>
      </c>
      <c r="O53" s="2">
        <f t="shared" si="17"/>
        <v>0</v>
      </c>
      <c r="P53" s="2">
        <f t="shared" si="18"/>
        <v>0</v>
      </c>
      <c r="Q53" s="31"/>
    </row>
    <row r="54" spans="1:17" x14ac:dyDescent="0.25">
      <c r="A54" s="26"/>
      <c r="B54" s="25" t="s">
        <v>20</v>
      </c>
      <c r="C54" s="2">
        <f>SUM(D54:J54)</f>
        <v>0</v>
      </c>
      <c r="D54" s="2">
        <v>0</v>
      </c>
      <c r="E54" s="2">
        <v>0</v>
      </c>
      <c r="F54" s="2">
        <v>0</v>
      </c>
      <c r="G54" s="2">
        <v>0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f t="shared" si="17"/>
        <v>0</v>
      </c>
      <c r="P54" s="2">
        <f t="shared" si="18"/>
        <v>0</v>
      </c>
      <c r="Q54" s="31"/>
    </row>
    <row r="55" spans="1:17" x14ac:dyDescent="0.25">
      <c r="A55" s="26"/>
      <c r="B55" s="25" t="s">
        <v>21</v>
      </c>
      <c r="C55" s="2">
        <f>D55+E55+F55+G55+H55+I55+J55+K55+L55+M55</f>
        <v>0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2">
        <v>0</v>
      </c>
      <c r="O55" s="2">
        <f t="shared" si="17"/>
        <v>0</v>
      </c>
      <c r="P55" s="2">
        <f t="shared" si="18"/>
        <v>0</v>
      </c>
      <c r="Q55" s="31"/>
    </row>
    <row r="56" spans="1:17" x14ac:dyDescent="0.25">
      <c r="A56" s="26"/>
      <c r="B56" s="25" t="s">
        <v>22</v>
      </c>
      <c r="C56" s="2">
        <f>D56+E56+F56+G56+H56+I56+J56+K56+L56+M56</f>
        <v>4377.6859999999997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4377.6859999999997</v>
      </c>
      <c r="N56" s="2">
        <v>0</v>
      </c>
      <c r="O56" s="2">
        <f t="shared" si="17"/>
        <v>0</v>
      </c>
      <c r="P56" s="2">
        <f t="shared" si="18"/>
        <v>0</v>
      </c>
      <c r="Q56" s="31"/>
    </row>
    <row r="57" spans="1:17" ht="98.25" customHeight="1" x14ac:dyDescent="0.25">
      <c r="A57" s="26" t="s">
        <v>36</v>
      </c>
      <c r="B57" s="25" t="s">
        <v>37</v>
      </c>
      <c r="C57" s="2">
        <f t="shared" ref="C57:I57" si="30">C58+C59+C60</f>
        <v>6876.8810000000003</v>
      </c>
      <c r="D57" s="2">
        <f t="shared" si="30"/>
        <v>0</v>
      </c>
      <c r="E57" s="2">
        <f t="shared" si="30"/>
        <v>0</v>
      </c>
      <c r="F57" s="2">
        <f t="shared" si="30"/>
        <v>0</v>
      </c>
      <c r="G57" s="2">
        <f t="shared" si="30"/>
        <v>0</v>
      </c>
      <c r="H57" s="2">
        <f t="shared" si="30"/>
        <v>0</v>
      </c>
      <c r="I57" s="2">
        <f t="shared" si="30"/>
        <v>0</v>
      </c>
      <c r="J57" s="2">
        <f>J58+J59+J60</f>
        <v>0</v>
      </c>
      <c r="K57" s="2">
        <f t="shared" ref="K57:L57" si="31">K58+K59+K60</f>
        <v>0</v>
      </c>
      <c r="L57" s="2">
        <f t="shared" si="31"/>
        <v>0</v>
      </c>
      <c r="M57" s="2">
        <f>M58+M59+M60</f>
        <v>6876.8810000000003</v>
      </c>
      <c r="N57" s="2">
        <v>0</v>
      </c>
      <c r="O57" s="2">
        <f t="shared" si="17"/>
        <v>0</v>
      </c>
      <c r="P57" s="2">
        <f t="shared" si="18"/>
        <v>0</v>
      </c>
      <c r="Q57" s="31"/>
    </row>
    <row r="58" spans="1:17" x14ac:dyDescent="0.25">
      <c r="A58" s="26"/>
      <c r="B58" s="25" t="s">
        <v>20</v>
      </c>
      <c r="C58" s="2">
        <f>SUM(D58:J58)</f>
        <v>0</v>
      </c>
      <c r="D58" s="2">
        <v>0</v>
      </c>
      <c r="E58" s="2">
        <v>0</v>
      </c>
      <c r="F58" s="2">
        <v>0</v>
      </c>
      <c r="G58" s="2">
        <v>0</v>
      </c>
      <c r="H58" s="2">
        <v>0</v>
      </c>
      <c r="I58" s="2">
        <v>0</v>
      </c>
      <c r="J58" s="2">
        <v>0</v>
      </c>
      <c r="K58" s="2">
        <v>0</v>
      </c>
      <c r="L58" s="2">
        <v>0</v>
      </c>
      <c r="M58" s="2">
        <v>0</v>
      </c>
      <c r="N58" s="2">
        <v>0</v>
      </c>
      <c r="O58" s="2">
        <f t="shared" si="17"/>
        <v>0</v>
      </c>
      <c r="P58" s="2">
        <f t="shared" si="18"/>
        <v>0</v>
      </c>
      <c r="Q58" s="31"/>
    </row>
    <row r="59" spans="1:17" x14ac:dyDescent="0.25">
      <c r="A59" s="26"/>
      <c r="B59" s="25" t="s">
        <v>21</v>
      </c>
      <c r="C59" s="2">
        <f>SUM(D59:J59)</f>
        <v>0</v>
      </c>
      <c r="D59" s="2">
        <v>0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f t="shared" si="17"/>
        <v>0</v>
      </c>
      <c r="P59" s="2">
        <f t="shared" si="18"/>
        <v>0</v>
      </c>
      <c r="Q59" s="31"/>
    </row>
    <row r="60" spans="1:17" x14ac:dyDescent="0.25">
      <c r="A60" s="26"/>
      <c r="B60" s="25" t="s">
        <v>22</v>
      </c>
      <c r="C60" s="2">
        <f>D60+E60+F60+G60+H60+I60+J60+K60+L60+M60</f>
        <v>6876.8810000000003</v>
      </c>
      <c r="D60" s="2">
        <v>0</v>
      </c>
      <c r="E60" s="2">
        <v>0</v>
      </c>
      <c r="F60" s="2">
        <v>0</v>
      </c>
      <c r="G60" s="2">
        <v>0</v>
      </c>
      <c r="H60" s="2">
        <v>0</v>
      </c>
      <c r="I60" s="2">
        <v>0</v>
      </c>
      <c r="J60" s="2">
        <v>0</v>
      </c>
      <c r="K60" s="2">
        <v>0</v>
      </c>
      <c r="L60" s="2">
        <v>0</v>
      </c>
      <c r="M60" s="2">
        <v>6876.8810000000003</v>
      </c>
      <c r="N60" s="2">
        <v>0</v>
      </c>
      <c r="O60" s="2">
        <f t="shared" si="17"/>
        <v>0</v>
      </c>
      <c r="P60" s="2">
        <f t="shared" si="18"/>
        <v>0</v>
      </c>
      <c r="Q60" s="31"/>
    </row>
    <row r="61" spans="1:17" ht="89.25" customHeight="1" x14ac:dyDescent="0.25">
      <c r="A61" s="26" t="s">
        <v>38</v>
      </c>
      <c r="B61" s="25" t="s">
        <v>39</v>
      </c>
      <c r="C61" s="2">
        <f t="shared" ref="C61:I61" si="32">C62+C63+C64</f>
        <v>4968.3500000000004</v>
      </c>
      <c r="D61" s="2">
        <f t="shared" si="32"/>
        <v>0</v>
      </c>
      <c r="E61" s="2">
        <f t="shared" si="32"/>
        <v>0</v>
      </c>
      <c r="F61" s="2">
        <f t="shared" si="32"/>
        <v>0</v>
      </c>
      <c r="G61" s="2">
        <f t="shared" si="32"/>
        <v>0</v>
      </c>
      <c r="H61" s="2">
        <f t="shared" si="32"/>
        <v>0</v>
      </c>
      <c r="I61" s="2">
        <f t="shared" si="32"/>
        <v>0</v>
      </c>
      <c r="J61" s="2">
        <f>J62+J63+J64</f>
        <v>0</v>
      </c>
      <c r="K61" s="2">
        <f t="shared" ref="K61:L61" si="33">K62+K63+K64</f>
        <v>0</v>
      </c>
      <c r="L61" s="2">
        <f t="shared" si="33"/>
        <v>0</v>
      </c>
      <c r="M61" s="2">
        <f>M62+M63+M64</f>
        <v>4968.3500000000004</v>
      </c>
      <c r="N61" s="2">
        <v>0</v>
      </c>
      <c r="O61" s="2">
        <f t="shared" si="17"/>
        <v>0</v>
      </c>
      <c r="P61" s="2">
        <f t="shared" si="18"/>
        <v>0</v>
      </c>
      <c r="Q61" s="31"/>
    </row>
    <row r="62" spans="1:17" x14ac:dyDescent="0.25">
      <c r="A62" s="26"/>
      <c r="B62" s="25" t="s">
        <v>20</v>
      </c>
      <c r="C62" s="2">
        <f>SUM(D62:J62)</f>
        <v>0</v>
      </c>
      <c r="D62" s="2">
        <v>0</v>
      </c>
      <c r="E62" s="2">
        <v>0</v>
      </c>
      <c r="F62" s="2">
        <v>0</v>
      </c>
      <c r="G62" s="2">
        <v>0</v>
      </c>
      <c r="H62" s="2">
        <v>0</v>
      </c>
      <c r="I62" s="2">
        <v>0</v>
      </c>
      <c r="J62" s="2">
        <v>0</v>
      </c>
      <c r="K62" s="2">
        <v>0</v>
      </c>
      <c r="L62" s="2">
        <v>0</v>
      </c>
      <c r="M62" s="2">
        <v>0</v>
      </c>
      <c r="N62" s="2">
        <v>0</v>
      </c>
      <c r="O62" s="2">
        <f t="shared" si="17"/>
        <v>0</v>
      </c>
      <c r="P62" s="2">
        <f t="shared" si="18"/>
        <v>0</v>
      </c>
      <c r="Q62" s="31"/>
    </row>
    <row r="63" spans="1:17" x14ac:dyDescent="0.25">
      <c r="A63" s="26"/>
      <c r="B63" s="25" t="s">
        <v>21</v>
      </c>
      <c r="C63" s="2">
        <f>SUM(D63:J63)</f>
        <v>0</v>
      </c>
      <c r="D63" s="2">
        <v>0</v>
      </c>
      <c r="E63" s="2">
        <v>0</v>
      </c>
      <c r="F63" s="2">
        <v>0</v>
      </c>
      <c r="G63" s="2">
        <v>0</v>
      </c>
      <c r="H63" s="2">
        <v>0</v>
      </c>
      <c r="I63" s="2">
        <v>0</v>
      </c>
      <c r="J63" s="2">
        <v>0</v>
      </c>
      <c r="K63" s="2">
        <v>0</v>
      </c>
      <c r="L63" s="2">
        <v>0</v>
      </c>
      <c r="M63" s="2">
        <v>0</v>
      </c>
      <c r="N63" s="2">
        <v>0</v>
      </c>
      <c r="O63" s="2">
        <f t="shared" si="17"/>
        <v>0</v>
      </c>
      <c r="P63" s="2">
        <f t="shared" si="18"/>
        <v>0</v>
      </c>
      <c r="Q63" s="31"/>
    </row>
    <row r="64" spans="1:17" x14ac:dyDescent="0.25">
      <c r="A64" s="26"/>
      <c r="B64" s="25" t="s">
        <v>22</v>
      </c>
      <c r="C64" s="2">
        <f>D64+E64+F64+G64+H64+I64+J64+K64+L64+M64</f>
        <v>4968.3500000000004</v>
      </c>
      <c r="D64" s="2">
        <v>0</v>
      </c>
      <c r="E64" s="2">
        <v>0</v>
      </c>
      <c r="F64" s="2">
        <v>0</v>
      </c>
      <c r="G64" s="2">
        <v>0</v>
      </c>
      <c r="H64" s="2">
        <v>0</v>
      </c>
      <c r="I64" s="2">
        <v>0</v>
      </c>
      <c r="J64" s="2">
        <v>0</v>
      </c>
      <c r="K64" s="2">
        <v>0</v>
      </c>
      <c r="L64" s="2">
        <v>0</v>
      </c>
      <c r="M64" s="2">
        <v>4968.3500000000004</v>
      </c>
      <c r="N64" s="2">
        <v>0</v>
      </c>
      <c r="O64" s="2">
        <f t="shared" si="17"/>
        <v>0</v>
      </c>
      <c r="P64" s="2">
        <f t="shared" si="18"/>
        <v>0</v>
      </c>
      <c r="Q64" s="31"/>
    </row>
    <row r="65" spans="1:19" ht="84.75" customHeight="1" x14ac:dyDescent="0.25">
      <c r="A65" s="26" t="s">
        <v>40</v>
      </c>
      <c r="B65" s="25" t="s">
        <v>41</v>
      </c>
      <c r="C65" s="2">
        <f t="shared" ref="C65:H65" si="34">C66+C67+C68</f>
        <v>2873.64</v>
      </c>
      <c r="D65" s="2">
        <f t="shared" si="34"/>
        <v>0</v>
      </c>
      <c r="E65" s="2">
        <f t="shared" si="34"/>
        <v>0</v>
      </c>
      <c r="F65" s="2">
        <f t="shared" si="34"/>
        <v>0</v>
      </c>
      <c r="G65" s="2">
        <f t="shared" si="34"/>
        <v>0</v>
      </c>
      <c r="H65" s="2">
        <f t="shared" si="34"/>
        <v>0</v>
      </c>
      <c r="I65" s="2">
        <f>I66+I67+I68</f>
        <v>0</v>
      </c>
      <c r="J65" s="2">
        <f>J66+J67+J68</f>
        <v>0</v>
      </c>
      <c r="K65" s="2">
        <f t="shared" ref="K65:L65" si="35">K66+K67+K68</f>
        <v>0</v>
      </c>
      <c r="L65" s="2">
        <f t="shared" si="35"/>
        <v>0</v>
      </c>
      <c r="M65" s="2">
        <f>M66+M67+M68</f>
        <v>0</v>
      </c>
      <c r="N65" s="2">
        <f>N66+N67+N68</f>
        <v>2873.64</v>
      </c>
      <c r="O65" s="2">
        <v>0</v>
      </c>
      <c r="P65" s="2">
        <v>0</v>
      </c>
      <c r="Q65" s="31"/>
    </row>
    <row r="66" spans="1:19" x14ac:dyDescent="0.25">
      <c r="A66" s="26"/>
      <c r="B66" s="25" t="s">
        <v>20</v>
      </c>
      <c r="C66" s="2">
        <f>SUM(D66:J66)</f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f t="shared" si="17"/>
        <v>0</v>
      </c>
      <c r="P66" s="2">
        <f t="shared" si="18"/>
        <v>0</v>
      </c>
      <c r="Q66" s="31"/>
    </row>
    <row r="67" spans="1:19" x14ac:dyDescent="0.25">
      <c r="A67" s="26"/>
      <c r="B67" s="25" t="s">
        <v>21</v>
      </c>
      <c r="C67" s="2">
        <f>SUM(D67:J67)</f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f t="shared" si="17"/>
        <v>0</v>
      </c>
      <c r="P67" s="2">
        <f t="shared" si="18"/>
        <v>0</v>
      </c>
      <c r="Q67" s="31"/>
    </row>
    <row r="68" spans="1:19" x14ac:dyDescent="0.25">
      <c r="A68" s="26"/>
      <c r="B68" s="25" t="s">
        <v>22</v>
      </c>
      <c r="C68" s="2">
        <f>D68+E68+F68+G68+H68+I68+J68+K68+L68+M68+N68+O68+P68</f>
        <v>2873.64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2873.64</v>
      </c>
      <c r="O68" s="2">
        <v>0</v>
      </c>
      <c r="P68" s="2">
        <v>0</v>
      </c>
      <c r="Q68" s="31"/>
    </row>
    <row r="69" spans="1:19" ht="96" customHeight="1" x14ac:dyDescent="0.25">
      <c r="A69" s="26" t="s">
        <v>42</v>
      </c>
      <c r="B69" s="25" t="s">
        <v>43</v>
      </c>
      <c r="C69" s="2">
        <f t="shared" ref="C69:I69" si="36">C70+C71+C72</f>
        <v>5747.7280000000001</v>
      </c>
      <c r="D69" s="2">
        <f t="shared" si="36"/>
        <v>0</v>
      </c>
      <c r="E69" s="2">
        <f t="shared" si="36"/>
        <v>0</v>
      </c>
      <c r="F69" s="2">
        <f t="shared" si="36"/>
        <v>0</v>
      </c>
      <c r="G69" s="2">
        <f t="shared" si="36"/>
        <v>0</v>
      </c>
      <c r="H69" s="2">
        <f t="shared" si="36"/>
        <v>0</v>
      </c>
      <c r="I69" s="2">
        <f t="shared" si="36"/>
        <v>0</v>
      </c>
      <c r="J69" s="2">
        <f>J70+J71+J72</f>
        <v>0</v>
      </c>
      <c r="K69" s="2">
        <f t="shared" ref="K69:L69" si="37">K70+K71+K72</f>
        <v>0</v>
      </c>
      <c r="L69" s="2">
        <f t="shared" si="37"/>
        <v>0</v>
      </c>
      <c r="M69" s="2">
        <f>M70+M71+M72</f>
        <v>0</v>
      </c>
      <c r="N69" s="2">
        <f>N70+N71+N72</f>
        <v>5747.7280000000001</v>
      </c>
      <c r="O69" s="2">
        <v>0</v>
      </c>
      <c r="P69" s="2">
        <v>0</v>
      </c>
      <c r="Q69" s="31"/>
    </row>
    <row r="70" spans="1:19" x14ac:dyDescent="0.25">
      <c r="A70" s="26"/>
      <c r="B70" s="25" t="s">
        <v>20</v>
      </c>
      <c r="C70" s="2">
        <f>SUM(D70:J70)</f>
        <v>0</v>
      </c>
      <c r="D70" s="2">
        <v>0</v>
      </c>
      <c r="E70" s="2">
        <v>0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f t="shared" si="17"/>
        <v>0</v>
      </c>
      <c r="P70" s="2">
        <f t="shared" si="18"/>
        <v>0</v>
      </c>
      <c r="Q70" s="31"/>
    </row>
    <row r="71" spans="1:19" x14ac:dyDescent="0.25">
      <c r="A71" s="26"/>
      <c r="B71" s="25" t="s">
        <v>21</v>
      </c>
      <c r="C71" s="2">
        <f>SUM(D71:J71)</f>
        <v>0</v>
      </c>
      <c r="D71" s="2">
        <v>0</v>
      </c>
      <c r="E71" s="2">
        <v>0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f t="shared" si="17"/>
        <v>0</v>
      </c>
      <c r="P71" s="2">
        <f t="shared" si="18"/>
        <v>0</v>
      </c>
      <c r="Q71" s="31"/>
    </row>
    <row r="72" spans="1:19" x14ac:dyDescent="0.25">
      <c r="A72" s="26"/>
      <c r="B72" s="25" t="s">
        <v>22</v>
      </c>
      <c r="C72" s="2">
        <f>D72+E72+F72+G72+H72+I72+J72+K72+L72+M72+N72+O72+P72</f>
        <v>5747.7280000000001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5747.7280000000001</v>
      </c>
      <c r="O72" s="2">
        <v>0</v>
      </c>
      <c r="P72" s="2">
        <v>0</v>
      </c>
      <c r="Q72" s="31"/>
    </row>
    <row r="73" spans="1:19" ht="79.5" customHeight="1" x14ac:dyDescent="0.25">
      <c r="A73" s="23"/>
      <c r="B73" s="18" t="s">
        <v>50</v>
      </c>
      <c r="C73" s="19">
        <f>SUM(C74:C76)</f>
        <v>575350.78839</v>
      </c>
      <c r="D73" s="19">
        <f>D74+D75+D76</f>
        <v>3952.3629999999998</v>
      </c>
      <c r="E73" s="19">
        <f t="shared" ref="E73:I73" si="38">E74+E75+E76</f>
        <v>49004.389999999992</v>
      </c>
      <c r="F73" s="19">
        <f t="shared" si="38"/>
        <v>79113.588210000002</v>
      </c>
      <c r="G73" s="24">
        <f t="shared" si="38"/>
        <v>44208.314129999999</v>
      </c>
      <c r="H73" s="19">
        <f t="shared" si="38"/>
        <v>29131.32</v>
      </c>
      <c r="I73" s="19">
        <f t="shared" si="38"/>
        <v>46363.58354</v>
      </c>
      <c r="J73" s="24">
        <f>J74+J75+J76</f>
        <v>160676.45621</v>
      </c>
      <c r="K73" s="19">
        <f>K74+K75+K76</f>
        <v>149891.82329999999</v>
      </c>
      <c r="L73" s="19">
        <f>L74+L75+L76</f>
        <v>13008.95</v>
      </c>
      <c r="M73" s="19">
        <v>0</v>
      </c>
      <c r="N73" s="19">
        <f t="shared" ref="N73:N104" si="39">M73</f>
        <v>0</v>
      </c>
      <c r="O73" s="19">
        <f t="shared" ref="O73:O104" si="40">M73</f>
        <v>0</v>
      </c>
      <c r="P73" s="19">
        <f t="shared" ref="P73:P104" si="41">M73</f>
        <v>0</v>
      </c>
      <c r="Q73" s="31" t="s">
        <v>64</v>
      </c>
      <c r="S73" s="3"/>
    </row>
    <row r="74" spans="1:19" x14ac:dyDescent="0.25">
      <c r="A74" s="20"/>
      <c r="B74" s="21" t="s">
        <v>13</v>
      </c>
      <c r="C74" s="22">
        <f>D74+E74+F74+G74+H74+I74+J74+K74</f>
        <v>145415.26</v>
      </c>
      <c r="D74" s="22">
        <f t="shared" ref="D74:J76" si="42">D79+D83</f>
        <v>3061.2</v>
      </c>
      <c r="E74" s="22">
        <f t="shared" si="42"/>
        <v>0</v>
      </c>
      <c r="F74" s="22">
        <f t="shared" si="42"/>
        <v>22661.7</v>
      </c>
      <c r="G74" s="22">
        <f t="shared" si="42"/>
        <v>14031.8</v>
      </c>
      <c r="H74" s="22">
        <f t="shared" si="42"/>
        <v>23353</v>
      </c>
      <c r="I74" s="22">
        <f t="shared" si="42"/>
        <v>23903.06</v>
      </c>
      <c r="J74" s="22">
        <f t="shared" si="42"/>
        <v>38404.5</v>
      </c>
      <c r="K74" s="22">
        <f>K83</f>
        <v>20000</v>
      </c>
      <c r="L74" s="22">
        <v>0</v>
      </c>
      <c r="M74" s="22">
        <v>0</v>
      </c>
      <c r="N74" s="22">
        <f t="shared" si="39"/>
        <v>0</v>
      </c>
      <c r="O74" s="22">
        <f t="shared" si="40"/>
        <v>0</v>
      </c>
      <c r="P74" s="22">
        <f t="shared" si="41"/>
        <v>0</v>
      </c>
      <c r="Q74" s="31"/>
    </row>
    <row r="75" spans="1:19" x14ac:dyDescent="0.25">
      <c r="A75" s="20"/>
      <c r="B75" s="21" t="s">
        <v>14</v>
      </c>
      <c r="C75" s="22">
        <f>D75+E75+F75+G75+H75+I75+J75+K75+L75+M75</f>
        <v>313453.14909000002</v>
      </c>
      <c r="D75" s="22">
        <f t="shared" si="42"/>
        <v>891.16300000000001</v>
      </c>
      <c r="E75" s="22">
        <f t="shared" si="42"/>
        <v>49004.389999999992</v>
      </c>
      <c r="F75" s="22">
        <f>F80+F84</f>
        <v>56451.888210000005</v>
      </c>
      <c r="G75" s="22">
        <f>G80+G84</f>
        <v>30176.51413</v>
      </c>
      <c r="H75" s="22">
        <f>H80+H84</f>
        <v>5778.32</v>
      </c>
      <c r="I75" s="22">
        <f>I80+I84</f>
        <v>22460.523539999998</v>
      </c>
      <c r="J75" s="22">
        <f>J80+J84</f>
        <v>122271.95621</v>
      </c>
      <c r="K75" s="22">
        <f t="shared" ref="K75:L75" si="43">K80+K84</f>
        <v>13409.444</v>
      </c>
      <c r="L75" s="22">
        <f t="shared" si="43"/>
        <v>13008.95</v>
      </c>
      <c r="M75" s="22">
        <v>0</v>
      </c>
      <c r="N75" s="22">
        <f t="shared" si="39"/>
        <v>0</v>
      </c>
      <c r="O75" s="22">
        <f t="shared" si="40"/>
        <v>0</v>
      </c>
      <c r="P75" s="22">
        <f t="shared" si="41"/>
        <v>0</v>
      </c>
      <c r="Q75" s="31"/>
    </row>
    <row r="76" spans="1:19" x14ac:dyDescent="0.25">
      <c r="A76" s="25"/>
      <c r="B76" s="7" t="s">
        <v>15</v>
      </c>
      <c r="C76" s="2">
        <f>SUM(E76:K76)</f>
        <v>116482.3793</v>
      </c>
      <c r="D76" s="2">
        <f t="shared" si="42"/>
        <v>0</v>
      </c>
      <c r="E76" s="2">
        <f t="shared" si="42"/>
        <v>0</v>
      </c>
      <c r="F76" s="2">
        <f t="shared" si="42"/>
        <v>0</v>
      </c>
      <c r="G76" s="2">
        <f t="shared" si="42"/>
        <v>0</v>
      </c>
      <c r="H76" s="2">
        <f t="shared" si="42"/>
        <v>0</v>
      </c>
      <c r="I76" s="2">
        <f t="shared" si="42"/>
        <v>0</v>
      </c>
      <c r="J76" s="2">
        <f t="shared" si="42"/>
        <v>0</v>
      </c>
      <c r="K76" s="2">
        <f>K85</f>
        <v>116482.3793</v>
      </c>
      <c r="L76" s="2">
        <v>0</v>
      </c>
      <c r="M76" s="2">
        <v>0</v>
      </c>
      <c r="N76" s="2">
        <f t="shared" si="39"/>
        <v>0</v>
      </c>
      <c r="O76" s="2">
        <f t="shared" si="40"/>
        <v>0</v>
      </c>
      <c r="P76" s="2">
        <f t="shared" si="41"/>
        <v>0</v>
      </c>
      <c r="Q76" s="31"/>
    </row>
    <row r="77" spans="1:19" x14ac:dyDescent="0.25">
      <c r="A77" s="25"/>
      <c r="B77" s="7" t="s">
        <v>16</v>
      </c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>
        <f t="shared" si="39"/>
        <v>0</v>
      </c>
      <c r="O77" s="2">
        <f t="shared" si="40"/>
        <v>0</v>
      </c>
      <c r="P77" s="2">
        <f t="shared" si="41"/>
        <v>0</v>
      </c>
      <c r="Q77" s="31"/>
    </row>
    <row r="78" spans="1:19" x14ac:dyDescent="0.25">
      <c r="A78" s="25"/>
      <c r="B78" s="7" t="s">
        <v>17</v>
      </c>
      <c r="C78" s="2">
        <f t="shared" ref="C78:I78" si="44">C79+C80+C81</f>
        <v>1169.46</v>
      </c>
      <c r="D78" s="2">
        <f t="shared" si="44"/>
        <v>0</v>
      </c>
      <c r="E78" s="2">
        <f t="shared" si="44"/>
        <v>1169.46</v>
      </c>
      <c r="F78" s="2">
        <f t="shared" si="44"/>
        <v>0</v>
      </c>
      <c r="G78" s="2">
        <f t="shared" si="44"/>
        <v>0</v>
      </c>
      <c r="H78" s="2">
        <f t="shared" si="44"/>
        <v>0</v>
      </c>
      <c r="I78" s="2">
        <f t="shared" si="44"/>
        <v>0</v>
      </c>
      <c r="J78" s="2">
        <f>J79+J80+J81</f>
        <v>0</v>
      </c>
      <c r="K78" s="2">
        <f t="shared" ref="K78:M78" si="45">K79+K80+K81</f>
        <v>0</v>
      </c>
      <c r="L78" s="2">
        <f t="shared" si="45"/>
        <v>0</v>
      </c>
      <c r="M78" s="2">
        <f t="shared" si="45"/>
        <v>0</v>
      </c>
      <c r="N78" s="2">
        <f t="shared" si="39"/>
        <v>0</v>
      </c>
      <c r="O78" s="2">
        <f t="shared" si="40"/>
        <v>0</v>
      </c>
      <c r="P78" s="2">
        <f t="shared" si="41"/>
        <v>0</v>
      </c>
      <c r="Q78" s="31"/>
    </row>
    <row r="79" spans="1:19" x14ac:dyDescent="0.25">
      <c r="A79" s="25"/>
      <c r="B79" s="7" t="s">
        <v>13</v>
      </c>
      <c r="C79" s="2">
        <f>SUM(D79:J79)</f>
        <v>0</v>
      </c>
      <c r="D79" s="2">
        <v>0</v>
      </c>
      <c r="E79" s="2">
        <v>0</v>
      </c>
      <c r="F79" s="2">
        <v>0</v>
      </c>
      <c r="G79" s="2">
        <v>0</v>
      </c>
      <c r="H79" s="2">
        <v>0</v>
      </c>
      <c r="I79" s="2">
        <v>0</v>
      </c>
      <c r="J79" s="2">
        <v>0</v>
      </c>
      <c r="K79" s="2">
        <v>0</v>
      </c>
      <c r="L79" s="2">
        <v>0</v>
      </c>
      <c r="M79" s="2">
        <v>0</v>
      </c>
      <c r="N79" s="2">
        <f t="shared" si="39"/>
        <v>0</v>
      </c>
      <c r="O79" s="2">
        <f t="shared" si="40"/>
        <v>0</v>
      </c>
      <c r="P79" s="2">
        <f t="shared" si="41"/>
        <v>0</v>
      </c>
      <c r="Q79" s="31"/>
    </row>
    <row r="80" spans="1:19" x14ac:dyDescent="0.25">
      <c r="A80" s="25"/>
      <c r="B80" s="7" t="s">
        <v>14</v>
      </c>
      <c r="C80" s="2">
        <f>SUM(D80:J80)</f>
        <v>1169.46</v>
      </c>
      <c r="D80" s="2">
        <v>0</v>
      </c>
      <c r="E80" s="2">
        <v>1169.46</v>
      </c>
      <c r="F80" s="2">
        <v>0</v>
      </c>
      <c r="G80" s="2">
        <v>0</v>
      </c>
      <c r="H80" s="2">
        <v>0</v>
      </c>
      <c r="I80" s="2">
        <v>0</v>
      </c>
      <c r="J80" s="2">
        <v>0</v>
      </c>
      <c r="K80" s="2">
        <v>0</v>
      </c>
      <c r="L80" s="2">
        <v>0</v>
      </c>
      <c r="M80" s="2">
        <v>0</v>
      </c>
      <c r="N80" s="2">
        <f t="shared" si="39"/>
        <v>0</v>
      </c>
      <c r="O80" s="2">
        <f t="shared" si="40"/>
        <v>0</v>
      </c>
      <c r="P80" s="2">
        <f t="shared" si="41"/>
        <v>0</v>
      </c>
      <c r="Q80" s="31"/>
    </row>
    <row r="81" spans="1:19" x14ac:dyDescent="0.25">
      <c r="A81" s="25"/>
      <c r="B81" s="7" t="s">
        <v>15</v>
      </c>
      <c r="C81" s="2">
        <f>SUM(D81:J81)</f>
        <v>0</v>
      </c>
      <c r="D81" s="2">
        <v>0</v>
      </c>
      <c r="E81" s="2">
        <v>0</v>
      </c>
      <c r="F81" s="2">
        <v>0</v>
      </c>
      <c r="G81" s="2">
        <v>0</v>
      </c>
      <c r="H81" s="2">
        <v>0</v>
      </c>
      <c r="I81" s="2">
        <v>0</v>
      </c>
      <c r="J81" s="2">
        <v>0</v>
      </c>
      <c r="K81" s="2">
        <v>0</v>
      </c>
      <c r="L81" s="2">
        <v>0</v>
      </c>
      <c r="M81" s="2">
        <v>0</v>
      </c>
      <c r="N81" s="2">
        <f t="shared" si="39"/>
        <v>0</v>
      </c>
      <c r="O81" s="2">
        <f t="shared" si="40"/>
        <v>0</v>
      </c>
      <c r="P81" s="2">
        <f t="shared" si="41"/>
        <v>0</v>
      </c>
      <c r="Q81" s="31"/>
    </row>
    <row r="82" spans="1:19" ht="60" x14ac:dyDescent="0.25">
      <c r="A82" s="25"/>
      <c r="B82" s="7" t="s">
        <v>44</v>
      </c>
      <c r="C82" s="2">
        <f>D82+E82+F82+G82+H82+I82+J82+K82+L82+M82</f>
        <v>574181.32838999992</v>
      </c>
      <c r="D82" s="2">
        <f t="shared" ref="D82:I82" si="46">D83+D84+D85</f>
        <v>3952.3629999999998</v>
      </c>
      <c r="E82" s="2">
        <f t="shared" si="46"/>
        <v>47834.929999999993</v>
      </c>
      <c r="F82" s="2">
        <f t="shared" si="46"/>
        <v>79113.588210000002</v>
      </c>
      <c r="G82" s="2">
        <f t="shared" si="46"/>
        <v>44208.314129999999</v>
      </c>
      <c r="H82" s="2">
        <f t="shared" si="46"/>
        <v>29131.32</v>
      </c>
      <c r="I82" s="2">
        <f t="shared" si="46"/>
        <v>46363.58354</v>
      </c>
      <c r="J82" s="2">
        <f>J83+J84+J85</f>
        <v>160676.45621</v>
      </c>
      <c r="K82" s="2">
        <f t="shared" ref="K82:M82" si="47">K83+K84+K85</f>
        <v>149891.82329999999</v>
      </c>
      <c r="L82" s="2">
        <f t="shared" si="47"/>
        <v>13008.95</v>
      </c>
      <c r="M82" s="2">
        <f t="shared" si="47"/>
        <v>0</v>
      </c>
      <c r="N82" s="2">
        <f t="shared" si="39"/>
        <v>0</v>
      </c>
      <c r="O82" s="2">
        <f t="shared" si="40"/>
        <v>0</v>
      </c>
      <c r="P82" s="2">
        <f t="shared" si="41"/>
        <v>0</v>
      </c>
      <c r="Q82" s="30"/>
    </row>
    <row r="83" spans="1:19" x14ac:dyDescent="0.25">
      <c r="A83" s="25"/>
      <c r="B83" s="7" t="s">
        <v>13</v>
      </c>
      <c r="C83" s="2">
        <f>D83+E83+F83+G83+H83+I83+J83+K83+L83+M83</f>
        <v>145415.26</v>
      </c>
      <c r="D83" s="2">
        <f t="shared" ref="D83:F83" si="48">D87+D91+D96+D101+D105+D109+D113</f>
        <v>3061.2</v>
      </c>
      <c r="E83" s="2">
        <f t="shared" si="48"/>
        <v>0</v>
      </c>
      <c r="F83" s="2">
        <f t="shared" si="48"/>
        <v>22661.7</v>
      </c>
      <c r="G83" s="2">
        <f>G87+G91+G96+G101+G105+G109+G113</f>
        <v>14031.8</v>
      </c>
      <c r="H83" s="2">
        <f>H87+H91+H96+H101+H105+H109+H113</f>
        <v>23353</v>
      </c>
      <c r="I83" s="2">
        <f t="shared" ref="I83" si="49">I87+I91+I96+I101+I105+I109+I113</f>
        <v>23903.06</v>
      </c>
      <c r="J83" s="2">
        <f>J129</f>
        <v>38404.5</v>
      </c>
      <c r="K83" s="2">
        <f t="shared" ref="K83:M83" si="50">K87+K91+K96+K101+K105+K109+K113</f>
        <v>20000</v>
      </c>
      <c r="L83" s="2">
        <f t="shared" si="50"/>
        <v>0</v>
      </c>
      <c r="M83" s="2">
        <f t="shared" si="50"/>
        <v>0</v>
      </c>
      <c r="N83" s="2">
        <f t="shared" si="39"/>
        <v>0</v>
      </c>
      <c r="O83" s="2">
        <f t="shared" si="40"/>
        <v>0</v>
      </c>
      <c r="P83" s="2">
        <f t="shared" si="41"/>
        <v>0</v>
      </c>
      <c r="Q83" s="31"/>
    </row>
    <row r="84" spans="1:19" x14ac:dyDescent="0.25">
      <c r="A84" s="25"/>
      <c r="B84" s="7" t="s">
        <v>14</v>
      </c>
      <c r="C84" s="2">
        <f>D84+E84+F84+G84+H84+I84+J84+K84+L84+M84</f>
        <v>312283.68909000006</v>
      </c>
      <c r="D84" s="2">
        <f t="shared" ref="D84:E84" si="51">D88+D92+D97+D102+D106+D110+D114+D126</f>
        <v>891.16300000000001</v>
      </c>
      <c r="E84" s="2">
        <f t="shared" si="51"/>
        <v>47834.929999999993</v>
      </c>
      <c r="F84" s="2">
        <f>F88+F92+F97+F102+F106+F110+F114+F126</f>
        <v>56451.888210000005</v>
      </c>
      <c r="G84" s="2">
        <f>G88+G92+G97+G102+G106+G110+G114+G122+G126</f>
        <v>30176.51413</v>
      </c>
      <c r="H84" s="2">
        <f>H88+H92+H97+H102+H106+H110+H114+H122+H126+H139</f>
        <v>5778.32</v>
      </c>
      <c r="I84" s="2">
        <f>I88+I92+I97+I102+I106+I110+I114+I130+I122</f>
        <v>22460.523539999998</v>
      </c>
      <c r="J84" s="2">
        <f>J88+J92+J97+J102+J106+J110+J114+J130+J122+J151+J171</f>
        <v>122271.95621</v>
      </c>
      <c r="K84" s="2">
        <f>K155+K163+K106</f>
        <v>13409.444</v>
      </c>
      <c r="L84" s="2">
        <f>L135</f>
        <v>13008.95</v>
      </c>
      <c r="M84" s="2">
        <v>0</v>
      </c>
      <c r="N84" s="2">
        <f t="shared" si="39"/>
        <v>0</v>
      </c>
      <c r="O84" s="2">
        <f t="shared" si="40"/>
        <v>0</v>
      </c>
      <c r="P84" s="2">
        <f t="shared" si="41"/>
        <v>0</v>
      </c>
      <c r="Q84" s="31"/>
    </row>
    <row r="85" spans="1:19" x14ac:dyDescent="0.25">
      <c r="A85" s="25"/>
      <c r="B85" s="7" t="s">
        <v>15</v>
      </c>
      <c r="C85" s="2">
        <f>D85+E85+F85+G85+H85+I85+J85+K85</f>
        <v>116482.3793</v>
      </c>
      <c r="D85" s="2">
        <f t="shared" ref="D85:I85" si="52">D89+D94+D99+D103+D107+D111+D115</f>
        <v>0</v>
      </c>
      <c r="E85" s="2">
        <f t="shared" si="52"/>
        <v>0</v>
      </c>
      <c r="F85" s="2">
        <f t="shared" si="52"/>
        <v>0</v>
      </c>
      <c r="G85" s="2">
        <f>G89+G94+G99+G103+G107+G111+G115</f>
        <v>0</v>
      </c>
      <c r="H85" s="2">
        <f t="shared" ref="H85" si="53">H89+H94+H99+H103+H107+H111+H115+H119+H123</f>
        <v>0</v>
      </c>
      <c r="I85" s="2">
        <f t="shared" si="52"/>
        <v>0</v>
      </c>
      <c r="J85" s="2">
        <f>J132</f>
        <v>0</v>
      </c>
      <c r="K85" s="2">
        <f>K164+K107</f>
        <v>116482.3793</v>
      </c>
      <c r="L85" s="2">
        <f t="shared" ref="L85:M85" si="54">L89+L94+L99+L103+L107+L111+L115+L119+L123</f>
        <v>0</v>
      </c>
      <c r="M85" s="2">
        <f t="shared" si="54"/>
        <v>0</v>
      </c>
      <c r="N85" s="2">
        <f t="shared" si="39"/>
        <v>0</v>
      </c>
      <c r="O85" s="2">
        <f t="shared" si="40"/>
        <v>0</v>
      </c>
      <c r="P85" s="2">
        <f t="shared" si="41"/>
        <v>0</v>
      </c>
      <c r="Q85" s="32"/>
    </row>
    <row r="86" spans="1:19" ht="60" x14ac:dyDescent="0.25">
      <c r="A86" s="11" t="s">
        <v>19</v>
      </c>
      <c r="B86" s="12" t="s">
        <v>45</v>
      </c>
      <c r="C86" s="13">
        <f t="shared" ref="C86:C92" si="55">SUM(D86:J86)</f>
        <v>64413.693930000001</v>
      </c>
      <c r="D86" s="13">
        <f>SUM(D87:D89)</f>
        <v>3952.3629999999998</v>
      </c>
      <c r="E86" s="13">
        <f t="shared" ref="E86:J86" si="56">SUM(E87:E89)</f>
        <v>10566.773999999999</v>
      </c>
      <c r="F86" s="13">
        <f t="shared" si="56"/>
        <v>18535.323799999998</v>
      </c>
      <c r="G86" s="13">
        <f t="shared" si="56"/>
        <v>4137.5952799999995</v>
      </c>
      <c r="H86" s="14">
        <f t="shared" si="56"/>
        <v>2697.35007</v>
      </c>
      <c r="I86" s="14">
        <f t="shared" si="56"/>
        <v>4713.6595799999996</v>
      </c>
      <c r="J86" s="13">
        <f t="shared" si="56"/>
        <v>19810.628199999999</v>
      </c>
      <c r="K86" s="13">
        <f t="shared" ref="K86:M86" si="57">SUM(K87:K89)</f>
        <v>0</v>
      </c>
      <c r="L86" s="13">
        <f t="shared" si="57"/>
        <v>0</v>
      </c>
      <c r="M86" s="13">
        <f t="shared" si="57"/>
        <v>0</v>
      </c>
      <c r="N86" s="13">
        <f t="shared" si="39"/>
        <v>0</v>
      </c>
      <c r="O86" s="13">
        <f t="shared" si="40"/>
        <v>0</v>
      </c>
      <c r="P86" s="13">
        <f t="shared" si="41"/>
        <v>0</v>
      </c>
      <c r="Q86" s="31"/>
    </row>
    <row r="87" spans="1:19" x14ac:dyDescent="0.25">
      <c r="A87" s="26"/>
      <c r="B87" s="25" t="s">
        <v>20</v>
      </c>
      <c r="C87" s="2">
        <f t="shared" si="55"/>
        <v>3061.2</v>
      </c>
      <c r="D87" s="2">
        <v>3061.2</v>
      </c>
      <c r="E87" s="2">
        <v>0</v>
      </c>
      <c r="F87" s="2">
        <v>0</v>
      </c>
      <c r="G87" s="2">
        <v>0</v>
      </c>
      <c r="H87" s="8">
        <v>0</v>
      </c>
      <c r="I87" s="2">
        <v>0</v>
      </c>
      <c r="J87" s="2">
        <v>0</v>
      </c>
      <c r="K87" s="2">
        <v>0</v>
      </c>
      <c r="L87" s="2">
        <v>0</v>
      </c>
      <c r="M87" s="2">
        <v>0</v>
      </c>
      <c r="N87" s="2">
        <f t="shared" si="39"/>
        <v>0</v>
      </c>
      <c r="O87" s="2">
        <f t="shared" si="40"/>
        <v>0</v>
      </c>
      <c r="P87" s="2">
        <f t="shared" si="41"/>
        <v>0</v>
      </c>
      <c r="Q87" s="31"/>
    </row>
    <row r="88" spans="1:19" x14ac:dyDescent="0.25">
      <c r="A88" s="26"/>
      <c r="B88" s="25" t="s">
        <v>21</v>
      </c>
      <c r="C88" s="2">
        <f t="shared" si="55"/>
        <v>61352.493929999997</v>
      </c>
      <c r="D88" s="2">
        <v>891.16300000000001</v>
      </c>
      <c r="E88" s="2">
        <v>10566.773999999999</v>
      </c>
      <c r="F88" s="2">
        <v>18535.323799999998</v>
      </c>
      <c r="G88" s="2">
        <v>4137.5952799999995</v>
      </c>
      <c r="H88" s="8">
        <v>2697.35007</v>
      </c>
      <c r="I88" s="8">
        <v>4713.6595799999996</v>
      </c>
      <c r="J88" s="2">
        <v>19810.628199999999</v>
      </c>
      <c r="K88" s="2">
        <v>0</v>
      </c>
      <c r="L88" s="2">
        <v>0</v>
      </c>
      <c r="M88" s="2">
        <v>0</v>
      </c>
      <c r="N88" s="2">
        <f t="shared" si="39"/>
        <v>0</v>
      </c>
      <c r="O88" s="2">
        <f t="shared" si="40"/>
        <v>0</v>
      </c>
      <c r="P88" s="2">
        <f t="shared" si="41"/>
        <v>0</v>
      </c>
      <c r="Q88" s="31"/>
    </row>
    <row r="89" spans="1:19" x14ac:dyDescent="0.25">
      <c r="A89" s="26"/>
      <c r="B89" s="25" t="s">
        <v>22</v>
      </c>
      <c r="C89" s="2">
        <f t="shared" si="55"/>
        <v>0</v>
      </c>
      <c r="D89" s="2">
        <v>0</v>
      </c>
      <c r="E89" s="2">
        <v>0</v>
      </c>
      <c r="F89" s="2">
        <v>0</v>
      </c>
      <c r="G89" s="2">
        <v>0</v>
      </c>
      <c r="H89" s="8">
        <v>0</v>
      </c>
      <c r="I89" s="2">
        <v>0</v>
      </c>
      <c r="J89" s="2">
        <v>0</v>
      </c>
      <c r="K89" s="2">
        <v>0</v>
      </c>
      <c r="L89" s="2">
        <v>0</v>
      </c>
      <c r="M89" s="2">
        <v>0</v>
      </c>
      <c r="N89" s="2">
        <f t="shared" si="39"/>
        <v>0</v>
      </c>
      <c r="O89" s="2">
        <f t="shared" si="40"/>
        <v>0</v>
      </c>
      <c r="P89" s="2">
        <f t="shared" si="41"/>
        <v>0</v>
      </c>
      <c r="Q89" s="31"/>
    </row>
    <row r="90" spans="1:19" ht="33" customHeight="1" x14ac:dyDescent="0.25">
      <c r="A90" s="11" t="s">
        <v>23</v>
      </c>
      <c r="B90" s="12" t="s">
        <v>46</v>
      </c>
      <c r="C90" s="14">
        <f t="shared" si="55"/>
        <v>39507.104110000007</v>
      </c>
      <c r="D90" s="13">
        <v>0</v>
      </c>
      <c r="E90" s="13">
        <v>0</v>
      </c>
      <c r="F90" s="14">
        <f>SUM(F91:F94)</f>
        <v>22890.606060000002</v>
      </c>
      <c r="G90" s="15">
        <f>G91+G92+G94</f>
        <v>16446.386050000001</v>
      </c>
      <c r="H90" s="13">
        <f>H91+H92+H94</f>
        <v>170.11199999999999</v>
      </c>
      <c r="I90" s="13">
        <v>0</v>
      </c>
      <c r="J90" s="13">
        <v>0</v>
      </c>
      <c r="K90" s="13">
        <v>0</v>
      </c>
      <c r="L90" s="13">
        <v>0</v>
      </c>
      <c r="M90" s="13">
        <v>0</v>
      </c>
      <c r="N90" s="13">
        <f t="shared" si="39"/>
        <v>0</v>
      </c>
      <c r="O90" s="13">
        <f t="shared" si="40"/>
        <v>0</v>
      </c>
      <c r="P90" s="13">
        <f t="shared" si="41"/>
        <v>0</v>
      </c>
      <c r="Q90" s="31"/>
    </row>
    <row r="91" spans="1:19" x14ac:dyDescent="0.25">
      <c r="A91" s="26"/>
      <c r="B91" s="25" t="s">
        <v>20</v>
      </c>
      <c r="C91" s="9">
        <f t="shared" si="55"/>
        <v>36693.5</v>
      </c>
      <c r="D91" s="2">
        <v>0</v>
      </c>
      <c r="E91" s="2">
        <v>0</v>
      </c>
      <c r="F91" s="2">
        <v>22661.7</v>
      </c>
      <c r="G91" s="2">
        <v>14031.8</v>
      </c>
      <c r="H91" s="2">
        <v>0</v>
      </c>
      <c r="I91" s="2">
        <v>0</v>
      </c>
      <c r="J91" s="2">
        <v>0</v>
      </c>
      <c r="K91" s="2">
        <v>0</v>
      </c>
      <c r="L91" s="2">
        <v>0</v>
      </c>
      <c r="M91" s="2">
        <v>0</v>
      </c>
      <c r="N91" s="2">
        <f t="shared" si="39"/>
        <v>0</v>
      </c>
      <c r="O91" s="2">
        <f t="shared" si="40"/>
        <v>0</v>
      </c>
      <c r="P91" s="2">
        <f t="shared" si="41"/>
        <v>0</v>
      </c>
      <c r="Q91" s="31"/>
    </row>
    <row r="92" spans="1:19" x14ac:dyDescent="0.25">
      <c r="A92" s="26"/>
      <c r="B92" s="25" t="s">
        <v>21</v>
      </c>
      <c r="C92" s="8">
        <f t="shared" si="55"/>
        <v>2813.6041099999998</v>
      </c>
      <c r="D92" s="2">
        <v>0</v>
      </c>
      <c r="E92" s="2">
        <v>0</v>
      </c>
      <c r="F92" s="8">
        <v>228.90606</v>
      </c>
      <c r="G92" s="9">
        <v>2414.5860499999999</v>
      </c>
      <c r="H92" s="2">
        <v>170.11199999999999</v>
      </c>
      <c r="I92" s="2">
        <v>0</v>
      </c>
      <c r="J92" s="2">
        <v>0</v>
      </c>
      <c r="K92" s="2">
        <v>0</v>
      </c>
      <c r="L92" s="2">
        <v>0</v>
      </c>
      <c r="M92" s="2">
        <v>0</v>
      </c>
      <c r="N92" s="2">
        <f t="shared" si="39"/>
        <v>0</v>
      </c>
      <c r="O92" s="2">
        <f t="shared" si="40"/>
        <v>0</v>
      </c>
      <c r="P92" s="2">
        <f t="shared" si="41"/>
        <v>0</v>
      </c>
      <c r="Q92" s="31"/>
    </row>
    <row r="93" spans="1:19" x14ac:dyDescent="0.25">
      <c r="A93" s="26"/>
      <c r="B93" s="25" t="s">
        <v>67</v>
      </c>
      <c r="C93" s="8">
        <f>D93+E93+F93+G93+H93+I93+J93</f>
        <v>2238.77513</v>
      </c>
      <c r="D93" s="2">
        <v>0</v>
      </c>
      <c r="E93" s="2">
        <v>0</v>
      </c>
      <c r="F93" s="8">
        <v>0</v>
      </c>
      <c r="G93" s="8">
        <v>2180.5960500000001</v>
      </c>
      <c r="H93" s="2">
        <v>0</v>
      </c>
      <c r="I93" s="2">
        <v>58.179079999999999</v>
      </c>
      <c r="J93" s="2">
        <v>0</v>
      </c>
      <c r="K93" s="2">
        <v>0</v>
      </c>
      <c r="L93" s="2">
        <v>0</v>
      </c>
      <c r="M93" s="2">
        <v>0</v>
      </c>
      <c r="N93" s="2">
        <f t="shared" si="39"/>
        <v>0</v>
      </c>
      <c r="O93" s="2">
        <f t="shared" si="40"/>
        <v>0</v>
      </c>
      <c r="P93" s="2">
        <f t="shared" si="41"/>
        <v>0</v>
      </c>
      <c r="Q93" s="31"/>
    </row>
    <row r="94" spans="1:19" x14ac:dyDescent="0.25">
      <c r="A94" s="26"/>
      <c r="B94" s="25" t="s">
        <v>22</v>
      </c>
      <c r="C94" s="2">
        <f>SUM(D94:J94)</f>
        <v>0</v>
      </c>
      <c r="D94" s="2">
        <v>0</v>
      </c>
      <c r="E94" s="2">
        <v>0</v>
      </c>
      <c r="F94" s="2">
        <v>0</v>
      </c>
      <c r="G94" s="2">
        <v>0</v>
      </c>
      <c r="H94" s="2">
        <v>0</v>
      </c>
      <c r="I94" s="2">
        <v>0</v>
      </c>
      <c r="J94" s="2">
        <v>0</v>
      </c>
      <c r="K94" s="2">
        <v>0</v>
      </c>
      <c r="L94" s="2">
        <v>0</v>
      </c>
      <c r="M94" s="2">
        <v>0</v>
      </c>
      <c r="N94" s="2">
        <f t="shared" si="39"/>
        <v>0</v>
      </c>
      <c r="O94" s="2">
        <f t="shared" si="40"/>
        <v>0</v>
      </c>
      <c r="P94" s="2">
        <f t="shared" si="41"/>
        <v>0</v>
      </c>
      <c r="Q94" s="31"/>
    </row>
    <row r="95" spans="1:19" ht="34.5" customHeight="1" x14ac:dyDescent="0.25">
      <c r="A95" s="11" t="s">
        <v>25</v>
      </c>
      <c r="B95" s="12" t="s">
        <v>59</v>
      </c>
      <c r="C95" s="13">
        <f>C96+C97</f>
        <v>79767.730620000002</v>
      </c>
      <c r="D95" s="13">
        <v>0</v>
      </c>
      <c r="E95" s="13">
        <v>0</v>
      </c>
      <c r="F95" s="13">
        <v>0</v>
      </c>
      <c r="G95" s="13">
        <f>SUM(G96:G99)</f>
        <v>12986.904</v>
      </c>
      <c r="H95" s="13">
        <f>H96+H97</f>
        <v>26263.857929999998</v>
      </c>
      <c r="I95" s="13">
        <f>I96+I97</f>
        <v>39391.790690000002</v>
      </c>
      <c r="J95" s="13">
        <f>J99+J98+J97+J96</f>
        <v>1125.1780000000001</v>
      </c>
      <c r="K95" s="13">
        <v>0</v>
      </c>
      <c r="L95" s="13">
        <v>0</v>
      </c>
      <c r="M95" s="13">
        <v>0</v>
      </c>
      <c r="N95" s="13">
        <f t="shared" si="39"/>
        <v>0</v>
      </c>
      <c r="O95" s="13">
        <f t="shared" si="40"/>
        <v>0</v>
      </c>
      <c r="P95" s="13">
        <f t="shared" si="41"/>
        <v>0</v>
      </c>
      <c r="Q95" s="31"/>
      <c r="S95" s="1"/>
    </row>
    <row r="96" spans="1:19" x14ac:dyDescent="0.25">
      <c r="A96" s="26"/>
      <c r="B96" s="25" t="s">
        <v>20</v>
      </c>
      <c r="C96" s="2">
        <f>SUM(D96:J96)</f>
        <v>47256.06</v>
      </c>
      <c r="D96" s="2">
        <v>0</v>
      </c>
      <c r="E96" s="2">
        <v>0</v>
      </c>
      <c r="F96" s="2">
        <v>0</v>
      </c>
      <c r="G96" s="2">
        <v>0</v>
      </c>
      <c r="H96" s="2">
        <v>23353</v>
      </c>
      <c r="I96" s="2">
        <v>23903.06</v>
      </c>
      <c r="J96" s="2">
        <v>0</v>
      </c>
      <c r="K96" s="2">
        <v>0</v>
      </c>
      <c r="L96" s="2">
        <v>0</v>
      </c>
      <c r="M96" s="2">
        <v>0</v>
      </c>
      <c r="N96" s="2">
        <f t="shared" si="39"/>
        <v>0</v>
      </c>
      <c r="O96" s="2">
        <f t="shared" si="40"/>
        <v>0</v>
      </c>
      <c r="P96" s="2">
        <f t="shared" si="41"/>
        <v>0</v>
      </c>
      <c r="Q96" s="31"/>
    </row>
    <row r="97" spans="1:17" ht="15.75" x14ac:dyDescent="0.25">
      <c r="A97" s="26"/>
      <c r="B97" s="25" t="s">
        <v>21</v>
      </c>
      <c r="C97" s="2">
        <f>SUM(D97:J97)</f>
        <v>32511.670620000001</v>
      </c>
      <c r="D97" s="2">
        <v>0</v>
      </c>
      <c r="E97" s="2">
        <v>0</v>
      </c>
      <c r="F97" s="2">
        <v>0</v>
      </c>
      <c r="G97" s="10">
        <f>12472.129+514.775</f>
        <v>12986.904</v>
      </c>
      <c r="H97" s="2">
        <v>2910.8579300000001</v>
      </c>
      <c r="I97" s="8">
        <v>15488.73069</v>
      </c>
      <c r="J97" s="2">
        <v>1125.1780000000001</v>
      </c>
      <c r="K97" s="2">
        <v>0</v>
      </c>
      <c r="L97" s="2">
        <v>0</v>
      </c>
      <c r="M97" s="2">
        <v>0</v>
      </c>
      <c r="N97" s="2">
        <f t="shared" si="39"/>
        <v>0</v>
      </c>
      <c r="O97" s="2">
        <f t="shared" si="40"/>
        <v>0</v>
      </c>
      <c r="P97" s="2">
        <f t="shared" si="41"/>
        <v>0</v>
      </c>
      <c r="Q97" s="31"/>
    </row>
    <row r="98" spans="1:17" ht="15.75" x14ac:dyDescent="0.25">
      <c r="A98" s="26"/>
      <c r="B98" s="25" t="s">
        <v>67</v>
      </c>
      <c r="C98" s="2">
        <f>D98+E98+F98+G98+H98+I98+J98</f>
        <v>525.24351999999999</v>
      </c>
      <c r="D98" s="2">
        <v>0</v>
      </c>
      <c r="E98" s="2">
        <v>0</v>
      </c>
      <c r="F98" s="2">
        <v>0</v>
      </c>
      <c r="G98" s="10">
        <v>0</v>
      </c>
      <c r="H98" s="2">
        <v>140.292</v>
      </c>
      <c r="I98" s="8">
        <v>384.95152000000002</v>
      </c>
      <c r="J98" s="2">
        <v>0</v>
      </c>
      <c r="K98" s="2">
        <v>0</v>
      </c>
      <c r="L98" s="2">
        <v>0</v>
      </c>
      <c r="M98" s="2">
        <v>0</v>
      </c>
      <c r="N98" s="2">
        <f t="shared" si="39"/>
        <v>0</v>
      </c>
      <c r="O98" s="2">
        <f t="shared" si="40"/>
        <v>0</v>
      </c>
      <c r="P98" s="2">
        <f t="shared" si="41"/>
        <v>0</v>
      </c>
      <c r="Q98" s="31"/>
    </row>
    <row r="99" spans="1:17" x14ac:dyDescent="0.25">
      <c r="A99" s="26"/>
      <c r="B99" s="25" t="s">
        <v>22</v>
      </c>
      <c r="C99" s="2">
        <f t="shared" ref="C99:C111" si="58">SUM(D99:J99)</f>
        <v>0</v>
      </c>
      <c r="D99" s="2">
        <v>0</v>
      </c>
      <c r="E99" s="2">
        <v>0</v>
      </c>
      <c r="F99" s="2">
        <v>0</v>
      </c>
      <c r="G99" s="2">
        <v>0</v>
      </c>
      <c r="H99" s="2">
        <v>0</v>
      </c>
      <c r="I99" s="2">
        <v>0</v>
      </c>
      <c r="J99" s="2">
        <v>0</v>
      </c>
      <c r="K99" s="2">
        <v>0</v>
      </c>
      <c r="L99" s="2">
        <v>0</v>
      </c>
      <c r="M99" s="2">
        <v>0</v>
      </c>
      <c r="N99" s="2">
        <f t="shared" si="39"/>
        <v>0</v>
      </c>
      <c r="O99" s="2">
        <f t="shared" si="40"/>
        <v>0</v>
      </c>
      <c r="P99" s="2">
        <f t="shared" si="41"/>
        <v>0</v>
      </c>
      <c r="Q99" s="31"/>
    </row>
    <row r="100" spans="1:17" ht="30" x14ac:dyDescent="0.25">
      <c r="A100" s="11" t="s">
        <v>27</v>
      </c>
      <c r="B100" s="12" t="s">
        <v>47</v>
      </c>
      <c r="C100" s="13">
        <f t="shared" si="58"/>
        <v>21060.508999999998</v>
      </c>
      <c r="D100" s="13">
        <v>0</v>
      </c>
      <c r="E100" s="13">
        <f>SUM(E101:E103)</f>
        <v>20277.712</v>
      </c>
      <c r="F100" s="13">
        <f t="shared" ref="F100:J100" si="59">SUM(F101:F103)</f>
        <v>782.79700000000003</v>
      </c>
      <c r="G100" s="13">
        <f t="shared" si="59"/>
        <v>0</v>
      </c>
      <c r="H100" s="13">
        <f t="shared" si="59"/>
        <v>0</v>
      </c>
      <c r="I100" s="13">
        <f t="shared" si="59"/>
        <v>0</v>
      </c>
      <c r="J100" s="13">
        <f t="shared" si="59"/>
        <v>0</v>
      </c>
      <c r="K100" s="13">
        <f t="shared" ref="K100:M100" si="60">SUM(K101:K103)</f>
        <v>0</v>
      </c>
      <c r="L100" s="13">
        <f t="shared" si="60"/>
        <v>0</v>
      </c>
      <c r="M100" s="13">
        <f t="shared" si="60"/>
        <v>0</v>
      </c>
      <c r="N100" s="13">
        <f t="shared" si="39"/>
        <v>0</v>
      </c>
      <c r="O100" s="13">
        <f t="shared" si="40"/>
        <v>0</v>
      </c>
      <c r="P100" s="13">
        <f t="shared" si="41"/>
        <v>0</v>
      </c>
      <c r="Q100" s="31"/>
    </row>
    <row r="101" spans="1:17" x14ac:dyDescent="0.25">
      <c r="A101" s="26"/>
      <c r="B101" s="25" t="s">
        <v>20</v>
      </c>
      <c r="C101" s="2">
        <f t="shared" si="58"/>
        <v>0</v>
      </c>
      <c r="D101" s="2">
        <v>0</v>
      </c>
      <c r="E101" s="2">
        <v>0</v>
      </c>
      <c r="F101" s="2">
        <v>0</v>
      </c>
      <c r="G101" s="2">
        <v>0</v>
      </c>
      <c r="H101" s="2">
        <v>0</v>
      </c>
      <c r="I101" s="2">
        <v>0</v>
      </c>
      <c r="J101" s="2">
        <v>0</v>
      </c>
      <c r="K101" s="2">
        <v>0</v>
      </c>
      <c r="L101" s="2">
        <v>0</v>
      </c>
      <c r="M101" s="2">
        <v>0</v>
      </c>
      <c r="N101" s="2">
        <f t="shared" si="39"/>
        <v>0</v>
      </c>
      <c r="O101" s="2">
        <f t="shared" si="40"/>
        <v>0</v>
      </c>
      <c r="P101" s="2">
        <f t="shared" si="41"/>
        <v>0</v>
      </c>
      <c r="Q101" s="31"/>
    </row>
    <row r="102" spans="1:17" x14ac:dyDescent="0.25">
      <c r="A102" s="26"/>
      <c r="B102" s="25" t="s">
        <v>21</v>
      </c>
      <c r="C102" s="2">
        <f t="shared" si="58"/>
        <v>21060.508999999998</v>
      </c>
      <c r="D102" s="2">
        <v>0</v>
      </c>
      <c r="E102" s="2">
        <v>20277.712</v>
      </c>
      <c r="F102" s="2">
        <f>195.774+191.157+254.078+141.788</f>
        <v>782.79700000000003</v>
      </c>
      <c r="G102" s="2">
        <v>0</v>
      </c>
      <c r="H102" s="2">
        <v>0</v>
      </c>
      <c r="I102" s="2">
        <v>0</v>
      </c>
      <c r="J102" s="2">
        <v>0</v>
      </c>
      <c r="K102" s="2">
        <v>0</v>
      </c>
      <c r="L102" s="2">
        <v>0</v>
      </c>
      <c r="M102" s="2">
        <v>0</v>
      </c>
      <c r="N102" s="2">
        <f t="shared" si="39"/>
        <v>0</v>
      </c>
      <c r="O102" s="2">
        <f t="shared" si="40"/>
        <v>0</v>
      </c>
      <c r="P102" s="2">
        <f t="shared" si="41"/>
        <v>0</v>
      </c>
      <c r="Q102" s="31"/>
    </row>
    <row r="103" spans="1:17" x14ac:dyDescent="0.25">
      <c r="A103" s="26"/>
      <c r="B103" s="25" t="s">
        <v>22</v>
      </c>
      <c r="C103" s="2">
        <f t="shared" si="58"/>
        <v>0</v>
      </c>
      <c r="D103" s="2">
        <v>0</v>
      </c>
      <c r="E103" s="2">
        <v>0</v>
      </c>
      <c r="F103" s="2">
        <v>0</v>
      </c>
      <c r="G103" s="2">
        <v>0</v>
      </c>
      <c r="H103" s="2">
        <v>0</v>
      </c>
      <c r="I103" s="2">
        <v>0</v>
      </c>
      <c r="J103" s="2">
        <v>0</v>
      </c>
      <c r="K103" s="2">
        <v>0</v>
      </c>
      <c r="L103" s="2">
        <v>0</v>
      </c>
      <c r="M103" s="2">
        <v>0</v>
      </c>
      <c r="N103" s="2">
        <f t="shared" si="39"/>
        <v>0</v>
      </c>
      <c r="O103" s="2">
        <f t="shared" si="40"/>
        <v>0</v>
      </c>
      <c r="P103" s="2">
        <f t="shared" si="41"/>
        <v>0</v>
      </c>
      <c r="Q103" s="31"/>
    </row>
    <row r="104" spans="1:17" ht="30.75" customHeight="1" x14ac:dyDescent="0.25">
      <c r="A104" s="11" t="s">
        <v>29</v>
      </c>
      <c r="B104" s="12" t="s">
        <v>48</v>
      </c>
      <c r="C104" s="13">
        <f>SUM(E104:K104)</f>
        <v>125936.7812</v>
      </c>
      <c r="D104" s="13">
        <v>0</v>
      </c>
      <c r="E104" s="13">
        <v>0</v>
      </c>
      <c r="F104" s="13">
        <f>SUM(F105:F107)</f>
        <v>927.85320000000002</v>
      </c>
      <c r="G104" s="13">
        <f>SUM(G105:G107)</f>
        <v>857.26800000000003</v>
      </c>
      <c r="H104" s="13">
        <v>0</v>
      </c>
      <c r="I104" s="13">
        <v>0</v>
      </c>
      <c r="J104" s="13">
        <f>SUM(J105:J107)</f>
        <v>0</v>
      </c>
      <c r="K104" s="13">
        <f t="shared" ref="K104:M104" si="61">SUM(K105:K107)</f>
        <v>124151.66</v>
      </c>
      <c r="L104" s="13">
        <f t="shared" si="61"/>
        <v>0</v>
      </c>
      <c r="M104" s="13">
        <f t="shared" si="61"/>
        <v>0</v>
      </c>
      <c r="N104" s="13">
        <f t="shared" si="39"/>
        <v>0</v>
      </c>
      <c r="O104" s="13">
        <f t="shared" si="40"/>
        <v>0</v>
      </c>
      <c r="P104" s="13">
        <f t="shared" si="41"/>
        <v>0</v>
      </c>
      <c r="Q104" s="31"/>
    </row>
    <row r="105" spans="1:17" x14ac:dyDescent="0.25">
      <c r="A105" s="26"/>
      <c r="B105" s="25" t="s">
        <v>20</v>
      </c>
      <c r="C105" s="2">
        <f>SUM(E105:K105)</f>
        <v>20000</v>
      </c>
      <c r="D105" s="2">
        <v>0</v>
      </c>
      <c r="E105" s="2">
        <v>0</v>
      </c>
      <c r="F105" s="2">
        <v>0</v>
      </c>
      <c r="G105" s="2">
        <v>0</v>
      </c>
      <c r="H105" s="2">
        <v>0</v>
      </c>
      <c r="I105" s="2">
        <v>0</v>
      </c>
      <c r="J105" s="2">
        <v>0</v>
      </c>
      <c r="K105" s="2">
        <v>20000</v>
      </c>
      <c r="L105" s="2">
        <v>0</v>
      </c>
      <c r="M105" s="2">
        <v>0</v>
      </c>
      <c r="N105" s="2">
        <f t="shared" ref="N105:N137" si="62">M105</f>
        <v>0</v>
      </c>
      <c r="O105" s="2">
        <f t="shared" ref="O105:O137" si="63">M105</f>
        <v>0</v>
      </c>
      <c r="P105" s="2">
        <f t="shared" ref="P105:P137" si="64">M105</f>
        <v>0</v>
      </c>
      <c r="Q105" s="31"/>
    </row>
    <row r="106" spans="1:17" x14ac:dyDescent="0.25">
      <c r="A106" s="26"/>
      <c r="B106" s="25" t="s">
        <v>21</v>
      </c>
      <c r="C106" s="2">
        <f>SUM(E106:K106)</f>
        <v>2403.6779000000001</v>
      </c>
      <c r="D106" s="2">
        <v>0</v>
      </c>
      <c r="E106" s="2">
        <v>0</v>
      </c>
      <c r="F106" s="2">
        <v>927.85320000000002</v>
      </c>
      <c r="G106" s="2">
        <v>857.26800000000003</v>
      </c>
      <c r="H106" s="2">
        <v>0</v>
      </c>
      <c r="I106" s="2">
        <v>0</v>
      </c>
      <c r="J106" s="2">
        <v>0</v>
      </c>
      <c r="K106" s="8">
        <v>618.55669999999998</v>
      </c>
      <c r="L106" s="2">
        <v>0</v>
      </c>
      <c r="M106" s="2">
        <v>0</v>
      </c>
      <c r="N106" s="2">
        <f t="shared" si="62"/>
        <v>0</v>
      </c>
      <c r="O106" s="2">
        <f t="shared" si="63"/>
        <v>0</v>
      </c>
      <c r="P106" s="2">
        <f t="shared" si="64"/>
        <v>0</v>
      </c>
      <c r="Q106" s="31"/>
    </row>
    <row r="107" spans="1:17" x14ac:dyDescent="0.25">
      <c r="A107" s="26"/>
      <c r="B107" s="25" t="s">
        <v>22</v>
      </c>
      <c r="C107" s="2">
        <f>SUM(E107:K107)</f>
        <v>103533.1033</v>
      </c>
      <c r="D107" s="2">
        <v>0</v>
      </c>
      <c r="E107" s="2">
        <v>0</v>
      </c>
      <c r="F107" s="2">
        <v>0</v>
      </c>
      <c r="G107" s="2">
        <v>0</v>
      </c>
      <c r="H107" s="2">
        <v>0</v>
      </c>
      <c r="I107" s="2">
        <v>0</v>
      </c>
      <c r="J107" s="2">
        <v>0</v>
      </c>
      <c r="K107" s="9">
        <v>103533.1033</v>
      </c>
      <c r="L107" s="2">
        <v>0</v>
      </c>
      <c r="M107" s="2">
        <v>0</v>
      </c>
      <c r="N107" s="2">
        <f t="shared" si="62"/>
        <v>0</v>
      </c>
      <c r="O107" s="2">
        <f t="shared" si="63"/>
        <v>0</v>
      </c>
      <c r="P107" s="2">
        <f t="shared" si="64"/>
        <v>0</v>
      </c>
      <c r="Q107" s="31"/>
    </row>
    <row r="108" spans="1:17" s="16" customFormat="1" ht="36" customHeight="1" x14ac:dyDescent="0.25">
      <c r="A108" s="11" t="s">
        <v>31</v>
      </c>
      <c r="B108" s="12" t="s">
        <v>74</v>
      </c>
      <c r="C108" s="13">
        <f t="shared" si="58"/>
        <v>1832.13327</v>
      </c>
      <c r="D108" s="13">
        <v>0</v>
      </c>
      <c r="E108" s="13">
        <v>0</v>
      </c>
      <c r="F108" s="13">
        <v>0</v>
      </c>
      <c r="G108" s="13">
        <v>0</v>
      </c>
      <c r="H108" s="13">
        <f>SUM(H110:H111)</f>
        <v>0</v>
      </c>
      <c r="I108" s="13">
        <f>SUM(I110:I111)</f>
        <v>1832.13327</v>
      </c>
      <c r="J108" s="13">
        <f>SUM(J110:J111)</f>
        <v>0</v>
      </c>
      <c r="K108" s="13">
        <f t="shared" ref="K108:M108" si="65">SUM(K110:K111)</f>
        <v>0</v>
      </c>
      <c r="L108" s="13">
        <f t="shared" si="65"/>
        <v>0</v>
      </c>
      <c r="M108" s="13">
        <f t="shared" si="65"/>
        <v>0</v>
      </c>
      <c r="N108" s="13">
        <f t="shared" si="62"/>
        <v>0</v>
      </c>
      <c r="O108" s="13">
        <f t="shared" si="63"/>
        <v>0</v>
      </c>
      <c r="P108" s="13">
        <f t="shared" si="64"/>
        <v>0</v>
      </c>
      <c r="Q108" s="31"/>
    </row>
    <row r="109" spans="1:17" x14ac:dyDescent="0.25">
      <c r="A109" s="26"/>
      <c r="B109" s="25" t="s">
        <v>20</v>
      </c>
      <c r="C109" s="2">
        <f t="shared" si="58"/>
        <v>0</v>
      </c>
      <c r="D109" s="2">
        <v>0</v>
      </c>
      <c r="E109" s="2">
        <v>0</v>
      </c>
      <c r="F109" s="2">
        <v>0</v>
      </c>
      <c r="G109" s="2">
        <v>0</v>
      </c>
      <c r="H109" s="2">
        <v>0</v>
      </c>
      <c r="I109" s="2">
        <v>0</v>
      </c>
      <c r="J109" s="2">
        <v>0</v>
      </c>
      <c r="K109" s="2">
        <v>0</v>
      </c>
      <c r="L109" s="2">
        <v>0</v>
      </c>
      <c r="M109" s="2">
        <v>0</v>
      </c>
      <c r="N109" s="2">
        <f t="shared" si="62"/>
        <v>0</v>
      </c>
      <c r="O109" s="2">
        <f t="shared" si="63"/>
        <v>0</v>
      </c>
      <c r="P109" s="2">
        <f t="shared" si="64"/>
        <v>0</v>
      </c>
      <c r="Q109" s="31"/>
    </row>
    <row r="110" spans="1:17" x14ac:dyDescent="0.25">
      <c r="A110" s="26"/>
      <c r="B110" s="25" t="s">
        <v>21</v>
      </c>
      <c r="C110" s="2">
        <f t="shared" si="58"/>
        <v>1832.13327</v>
      </c>
      <c r="D110" s="2">
        <v>0</v>
      </c>
      <c r="E110" s="2">
        <v>0</v>
      </c>
      <c r="F110" s="2">
        <v>0</v>
      </c>
      <c r="G110" s="2">
        <v>0</v>
      </c>
      <c r="H110" s="2">
        <v>0</v>
      </c>
      <c r="I110" s="2">
        <v>1832.13327</v>
      </c>
      <c r="J110" s="2">
        <v>0</v>
      </c>
      <c r="K110" s="2">
        <v>0</v>
      </c>
      <c r="L110" s="2">
        <v>0</v>
      </c>
      <c r="M110" s="2">
        <v>0</v>
      </c>
      <c r="N110" s="2">
        <f t="shared" si="62"/>
        <v>0</v>
      </c>
      <c r="O110" s="2">
        <f t="shared" si="63"/>
        <v>0</v>
      </c>
      <c r="P110" s="2">
        <f t="shared" si="64"/>
        <v>0</v>
      </c>
      <c r="Q110" s="31"/>
    </row>
    <row r="111" spans="1:17" x14ac:dyDescent="0.25">
      <c r="A111" s="26"/>
      <c r="B111" s="25" t="s">
        <v>22</v>
      </c>
      <c r="C111" s="2">
        <f t="shared" si="58"/>
        <v>0</v>
      </c>
      <c r="D111" s="2">
        <v>0</v>
      </c>
      <c r="E111" s="2">
        <v>0</v>
      </c>
      <c r="F111" s="2">
        <v>0</v>
      </c>
      <c r="G111" s="2">
        <v>0</v>
      </c>
      <c r="H111" s="2">
        <v>0</v>
      </c>
      <c r="I111" s="2">
        <v>0</v>
      </c>
      <c r="J111" s="2">
        <v>0</v>
      </c>
      <c r="K111" s="2">
        <v>0</v>
      </c>
      <c r="L111" s="2">
        <v>0</v>
      </c>
      <c r="M111" s="2">
        <v>0</v>
      </c>
      <c r="N111" s="2">
        <f t="shared" si="62"/>
        <v>0</v>
      </c>
      <c r="O111" s="2">
        <f t="shared" si="63"/>
        <v>0</v>
      </c>
      <c r="P111" s="2">
        <f t="shared" si="64"/>
        <v>0</v>
      </c>
      <c r="Q111" s="31"/>
    </row>
    <row r="112" spans="1:17" s="16" customFormat="1" ht="58.5" customHeight="1" x14ac:dyDescent="0.25">
      <c r="A112" s="11" t="s">
        <v>33</v>
      </c>
      <c r="B112" s="12" t="s">
        <v>49</v>
      </c>
      <c r="C112" s="13">
        <f t="shared" ref="C112:J112" si="66">SUM(C113:C115)</f>
        <v>56167.090149999996</v>
      </c>
      <c r="D112" s="13">
        <f t="shared" si="66"/>
        <v>0</v>
      </c>
      <c r="E112" s="13">
        <f t="shared" si="66"/>
        <v>16990.444</v>
      </c>
      <c r="F112" s="13">
        <f t="shared" si="66"/>
        <v>35977.008150000001</v>
      </c>
      <c r="G112" s="13">
        <f t="shared" si="66"/>
        <v>3199.6379999999999</v>
      </c>
      <c r="H112" s="13">
        <f t="shared" si="66"/>
        <v>0</v>
      </c>
      <c r="I112" s="13">
        <f t="shared" si="66"/>
        <v>0</v>
      </c>
      <c r="J112" s="13">
        <f t="shared" si="66"/>
        <v>0</v>
      </c>
      <c r="K112" s="13">
        <f t="shared" ref="K112:M112" si="67">SUM(K113:K115)</f>
        <v>0</v>
      </c>
      <c r="L112" s="13">
        <f t="shared" si="67"/>
        <v>0</v>
      </c>
      <c r="M112" s="13">
        <f t="shared" si="67"/>
        <v>0</v>
      </c>
      <c r="N112" s="13">
        <f t="shared" si="62"/>
        <v>0</v>
      </c>
      <c r="O112" s="13">
        <f t="shared" si="63"/>
        <v>0</v>
      </c>
      <c r="P112" s="13">
        <f t="shared" si="64"/>
        <v>0</v>
      </c>
      <c r="Q112" s="31"/>
    </row>
    <row r="113" spans="1:17" x14ac:dyDescent="0.25">
      <c r="A113" s="26"/>
      <c r="B113" s="25" t="s">
        <v>20</v>
      </c>
      <c r="C113" s="2">
        <f t="shared" ref="C113:C132" si="68">SUM(D113:J113)</f>
        <v>0</v>
      </c>
      <c r="D113" s="2">
        <v>0</v>
      </c>
      <c r="E113" s="2">
        <v>0</v>
      </c>
      <c r="F113" s="2">
        <v>0</v>
      </c>
      <c r="G113" s="2">
        <v>0</v>
      </c>
      <c r="H113" s="2">
        <v>0</v>
      </c>
      <c r="I113" s="2">
        <v>0</v>
      </c>
      <c r="J113" s="2">
        <v>0</v>
      </c>
      <c r="K113" s="2">
        <v>0</v>
      </c>
      <c r="L113" s="2">
        <v>0</v>
      </c>
      <c r="M113" s="2">
        <v>0</v>
      </c>
      <c r="N113" s="2">
        <f t="shared" si="62"/>
        <v>0</v>
      </c>
      <c r="O113" s="2">
        <f t="shared" si="63"/>
        <v>0</v>
      </c>
      <c r="P113" s="2">
        <f t="shared" si="64"/>
        <v>0</v>
      </c>
      <c r="Q113" s="31"/>
    </row>
    <row r="114" spans="1:17" x14ac:dyDescent="0.25">
      <c r="A114" s="26"/>
      <c r="B114" s="25" t="s">
        <v>21</v>
      </c>
      <c r="C114" s="2">
        <f t="shared" si="68"/>
        <v>56167.090149999996</v>
      </c>
      <c r="D114" s="2">
        <v>0</v>
      </c>
      <c r="E114" s="2">
        <v>16990.444</v>
      </c>
      <c r="F114" s="2">
        <f>36971.62779-994.61964</f>
        <v>35977.008150000001</v>
      </c>
      <c r="G114" s="2">
        <v>3199.6379999999999</v>
      </c>
      <c r="H114" s="2">
        <v>0</v>
      </c>
      <c r="I114" s="2">
        <v>0</v>
      </c>
      <c r="J114" s="2">
        <v>0</v>
      </c>
      <c r="K114" s="2">
        <v>0</v>
      </c>
      <c r="L114" s="2">
        <v>0</v>
      </c>
      <c r="M114" s="2">
        <v>0</v>
      </c>
      <c r="N114" s="2">
        <f t="shared" si="62"/>
        <v>0</v>
      </c>
      <c r="O114" s="2">
        <f t="shared" si="63"/>
        <v>0</v>
      </c>
      <c r="P114" s="2">
        <f t="shared" si="64"/>
        <v>0</v>
      </c>
      <c r="Q114" s="31"/>
    </row>
    <row r="115" spans="1:17" x14ac:dyDescent="0.25">
      <c r="A115" s="26"/>
      <c r="B115" s="25" t="s">
        <v>22</v>
      </c>
      <c r="C115" s="2">
        <f t="shared" si="68"/>
        <v>0</v>
      </c>
      <c r="D115" s="2">
        <v>0</v>
      </c>
      <c r="E115" s="2">
        <v>0</v>
      </c>
      <c r="F115" s="2">
        <v>0</v>
      </c>
      <c r="G115" s="2">
        <v>0</v>
      </c>
      <c r="H115" s="2">
        <v>0</v>
      </c>
      <c r="I115" s="2">
        <v>0</v>
      </c>
      <c r="J115" s="2">
        <v>0</v>
      </c>
      <c r="K115" s="2">
        <v>0</v>
      </c>
      <c r="L115" s="2">
        <v>0</v>
      </c>
      <c r="M115" s="2">
        <v>0</v>
      </c>
      <c r="N115" s="2">
        <f t="shared" si="62"/>
        <v>0</v>
      </c>
      <c r="O115" s="2">
        <f t="shared" si="63"/>
        <v>0</v>
      </c>
      <c r="P115" s="2">
        <f t="shared" si="64"/>
        <v>0</v>
      </c>
      <c r="Q115" s="31"/>
    </row>
    <row r="116" spans="1:17" s="16" customFormat="1" ht="24.75" customHeight="1" x14ac:dyDescent="0.25">
      <c r="A116" s="11" t="s">
        <v>34</v>
      </c>
      <c r="B116" s="12" t="s">
        <v>54</v>
      </c>
      <c r="C116" s="13">
        <f t="shared" si="68"/>
        <v>0</v>
      </c>
      <c r="D116" s="13">
        <v>0</v>
      </c>
      <c r="E116" s="13">
        <v>0</v>
      </c>
      <c r="F116" s="13">
        <v>0</v>
      </c>
      <c r="G116" s="13">
        <v>0</v>
      </c>
      <c r="H116" s="13">
        <v>0</v>
      </c>
      <c r="I116" s="13">
        <v>0</v>
      </c>
      <c r="J116" s="13">
        <v>0</v>
      </c>
      <c r="K116" s="13">
        <v>0</v>
      </c>
      <c r="L116" s="13">
        <v>0</v>
      </c>
      <c r="M116" s="13">
        <v>0</v>
      </c>
      <c r="N116" s="13">
        <f t="shared" si="62"/>
        <v>0</v>
      </c>
      <c r="O116" s="13">
        <f t="shared" si="63"/>
        <v>0</v>
      </c>
      <c r="P116" s="13">
        <f t="shared" si="64"/>
        <v>0</v>
      </c>
      <c r="Q116" s="31"/>
    </row>
    <row r="117" spans="1:17" x14ac:dyDescent="0.25">
      <c r="A117" s="26"/>
      <c r="B117" s="25" t="s">
        <v>20</v>
      </c>
      <c r="C117" s="2">
        <f t="shared" si="68"/>
        <v>0</v>
      </c>
      <c r="D117" s="2">
        <v>0</v>
      </c>
      <c r="E117" s="2">
        <v>0</v>
      </c>
      <c r="F117" s="2">
        <v>0</v>
      </c>
      <c r="G117" s="2">
        <v>0</v>
      </c>
      <c r="H117" s="2">
        <v>0</v>
      </c>
      <c r="I117" s="2">
        <v>0</v>
      </c>
      <c r="J117" s="2">
        <v>0</v>
      </c>
      <c r="K117" s="2">
        <v>0</v>
      </c>
      <c r="L117" s="2">
        <v>0</v>
      </c>
      <c r="M117" s="2">
        <v>0</v>
      </c>
      <c r="N117" s="2">
        <f t="shared" si="62"/>
        <v>0</v>
      </c>
      <c r="O117" s="2">
        <f t="shared" si="63"/>
        <v>0</v>
      </c>
      <c r="P117" s="2">
        <f t="shared" si="64"/>
        <v>0</v>
      </c>
      <c r="Q117" s="31"/>
    </row>
    <row r="118" spans="1:17" x14ac:dyDescent="0.25">
      <c r="A118" s="26"/>
      <c r="B118" s="25" t="s">
        <v>21</v>
      </c>
      <c r="C118" s="2">
        <f t="shared" si="68"/>
        <v>0</v>
      </c>
      <c r="D118" s="2">
        <v>0</v>
      </c>
      <c r="E118" s="2">
        <v>0</v>
      </c>
      <c r="F118" s="2">
        <v>0</v>
      </c>
      <c r="G118" s="2">
        <v>0</v>
      </c>
      <c r="H118" s="2">
        <v>0</v>
      </c>
      <c r="I118" s="2">
        <v>0</v>
      </c>
      <c r="J118" s="2">
        <v>0</v>
      </c>
      <c r="K118" s="2">
        <v>0</v>
      </c>
      <c r="L118" s="2">
        <v>0</v>
      </c>
      <c r="M118" s="2">
        <v>0</v>
      </c>
      <c r="N118" s="2">
        <f t="shared" si="62"/>
        <v>0</v>
      </c>
      <c r="O118" s="2">
        <f t="shared" si="63"/>
        <v>0</v>
      </c>
      <c r="P118" s="2">
        <f t="shared" si="64"/>
        <v>0</v>
      </c>
      <c r="Q118" s="31"/>
    </row>
    <row r="119" spans="1:17" x14ac:dyDescent="0.25">
      <c r="A119" s="26"/>
      <c r="B119" s="25" t="s">
        <v>22</v>
      </c>
      <c r="C119" s="2">
        <f t="shared" si="68"/>
        <v>0</v>
      </c>
      <c r="D119" s="2">
        <v>0</v>
      </c>
      <c r="E119" s="2">
        <v>0</v>
      </c>
      <c r="F119" s="2">
        <v>0</v>
      </c>
      <c r="G119" s="2">
        <v>0</v>
      </c>
      <c r="H119" s="2">
        <v>0</v>
      </c>
      <c r="I119" s="2">
        <v>0</v>
      </c>
      <c r="J119" s="2">
        <v>0</v>
      </c>
      <c r="K119" s="2">
        <v>0</v>
      </c>
      <c r="L119" s="2">
        <v>0</v>
      </c>
      <c r="M119" s="2">
        <v>0</v>
      </c>
      <c r="N119" s="2">
        <f t="shared" si="62"/>
        <v>0</v>
      </c>
      <c r="O119" s="2">
        <f t="shared" si="63"/>
        <v>0</v>
      </c>
      <c r="P119" s="2">
        <f t="shared" si="64"/>
        <v>0</v>
      </c>
      <c r="Q119" s="31"/>
    </row>
    <row r="120" spans="1:17" s="16" customFormat="1" ht="45" x14ac:dyDescent="0.25">
      <c r="A120" s="11" t="s">
        <v>36</v>
      </c>
      <c r="B120" s="12" t="s">
        <v>58</v>
      </c>
      <c r="C120" s="13">
        <f t="shared" si="68"/>
        <v>1456</v>
      </c>
      <c r="D120" s="13">
        <f t="shared" ref="D120:J120" si="69">SUM(D121:D123)</f>
        <v>0</v>
      </c>
      <c r="E120" s="13">
        <f t="shared" si="69"/>
        <v>0</v>
      </c>
      <c r="F120" s="13">
        <f t="shared" si="69"/>
        <v>0</v>
      </c>
      <c r="G120" s="13">
        <f t="shared" si="69"/>
        <v>500</v>
      </c>
      <c r="H120" s="13">
        <v>0</v>
      </c>
      <c r="I120" s="13">
        <f t="shared" si="69"/>
        <v>426</v>
      </c>
      <c r="J120" s="13">
        <f t="shared" si="69"/>
        <v>530</v>
      </c>
      <c r="K120" s="13">
        <f t="shared" ref="K120:M120" si="70">SUM(K121:K123)</f>
        <v>0</v>
      </c>
      <c r="L120" s="13">
        <f t="shared" si="70"/>
        <v>0</v>
      </c>
      <c r="M120" s="13">
        <f t="shared" si="70"/>
        <v>0</v>
      </c>
      <c r="N120" s="13">
        <f t="shared" si="62"/>
        <v>0</v>
      </c>
      <c r="O120" s="13">
        <f t="shared" si="63"/>
        <v>0</v>
      </c>
      <c r="P120" s="13">
        <f t="shared" si="64"/>
        <v>0</v>
      </c>
      <c r="Q120" s="31"/>
    </row>
    <row r="121" spans="1:17" x14ac:dyDescent="0.25">
      <c r="A121" s="26"/>
      <c r="B121" s="25" t="s">
        <v>20</v>
      </c>
      <c r="C121" s="2">
        <f t="shared" si="68"/>
        <v>0</v>
      </c>
      <c r="D121" s="2">
        <v>0</v>
      </c>
      <c r="E121" s="2">
        <v>0</v>
      </c>
      <c r="F121" s="2">
        <v>0</v>
      </c>
      <c r="G121" s="2">
        <v>0</v>
      </c>
      <c r="H121" s="2">
        <v>0</v>
      </c>
      <c r="I121" s="2">
        <v>0</v>
      </c>
      <c r="J121" s="2">
        <v>0</v>
      </c>
      <c r="K121" s="2">
        <v>0</v>
      </c>
      <c r="L121" s="2">
        <v>0</v>
      </c>
      <c r="M121" s="2">
        <v>0</v>
      </c>
      <c r="N121" s="2">
        <f t="shared" si="62"/>
        <v>0</v>
      </c>
      <c r="O121" s="2">
        <f t="shared" si="63"/>
        <v>0</v>
      </c>
      <c r="P121" s="2">
        <f t="shared" si="64"/>
        <v>0</v>
      </c>
      <c r="Q121" s="31"/>
    </row>
    <row r="122" spans="1:17" x14ac:dyDescent="0.25">
      <c r="A122" s="26"/>
      <c r="B122" s="25" t="s">
        <v>21</v>
      </c>
      <c r="C122" s="2">
        <f t="shared" si="68"/>
        <v>1456</v>
      </c>
      <c r="D122" s="2">
        <v>0</v>
      </c>
      <c r="E122" s="2">
        <v>0</v>
      </c>
      <c r="F122" s="2">
        <v>0</v>
      </c>
      <c r="G122" s="2">
        <v>500</v>
      </c>
      <c r="H122" s="2">
        <v>0</v>
      </c>
      <c r="I122" s="2">
        <v>426</v>
      </c>
      <c r="J122" s="2">
        <v>530</v>
      </c>
      <c r="K122" s="2">
        <v>0</v>
      </c>
      <c r="L122" s="2">
        <v>0</v>
      </c>
      <c r="M122" s="2">
        <v>0</v>
      </c>
      <c r="N122" s="2">
        <f t="shared" si="62"/>
        <v>0</v>
      </c>
      <c r="O122" s="2">
        <f t="shared" si="63"/>
        <v>0</v>
      </c>
      <c r="P122" s="2">
        <f t="shared" si="64"/>
        <v>0</v>
      </c>
      <c r="Q122" s="31"/>
    </row>
    <row r="123" spans="1:17" x14ac:dyDescent="0.25">
      <c r="A123" s="26"/>
      <c r="B123" s="25" t="s">
        <v>22</v>
      </c>
      <c r="C123" s="2">
        <f t="shared" si="68"/>
        <v>0</v>
      </c>
      <c r="D123" s="2">
        <v>0</v>
      </c>
      <c r="E123" s="2">
        <v>0</v>
      </c>
      <c r="F123" s="2">
        <v>0</v>
      </c>
      <c r="G123" s="2">
        <v>0</v>
      </c>
      <c r="H123" s="2">
        <v>0</v>
      </c>
      <c r="I123" s="2">
        <v>0</v>
      </c>
      <c r="J123" s="2">
        <v>0</v>
      </c>
      <c r="K123" s="2">
        <v>0</v>
      </c>
      <c r="L123" s="2">
        <v>0</v>
      </c>
      <c r="M123" s="2">
        <v>0</v>
      </c>
      <c r="N123" s="2">
        <f t="shared" si="62"/>
        <v>0</v>
      </c>
      <c r="O123" s="2">
        <f t="shared" si="63"/>
        <v>0</v>
      </c>
      <c r="P123" s="2">
        <f t="shared" si="64"/>
        <v>0</v>
      </c>
      <c r="Q123" s="31"/>
    </row>
    <row r="124" spans="1:17" s="16" customFormat="1" ht="75" x14ac:dyDescent="0.25">
      <c r="A124" s="11" t="s">
        <v>36</v>
      </c>
      <c r="B124" s="12" t="s">
        <v>55</v>
      </c>
      <c r="C124" s="13">
        <f t="shared" si="68"/>
        <v>6080.5227999999997</v>
      </c>
      <c r="D124" s="13">
        <f t="shared" ref="D124:I124" si="71">SUM(D125:D127)</f>
        <v>0</v>
      </c>
      <c r="E124" s="13">
        <f t="shared" si="71"/>
        <v>0</v>
      </c>
      <c r="F124" s="13">
        <f t="shared" ref="F124" si="72">SUM(F125:F127)</f>
        <v>0</v>
      </c>
      <c r="G124" s="13">
        <f t="shared" si="71"/>
        <v>6080.5227999999997</v>
      </c>
      <c r="H124" s="13">
        <f t="shared" si="71"/>
        <v>0</v>
      </c>
      <c r="I124" s="13">
        <f t="shared" si="71"/>
        <v>0</v>
      </c>
      <c r="J124" s="13">
        <v>0</v>
      </c>
      <c r="K124" s="13">
        <v>0</v>
      </c>
      <c r="L124" s="13">
        <v>0</v>
      </c>
      <c r="M124" s="13">
        <v>0</v>
      </c>
      <c r="N124" s="13">
        <f t="shared" si="62"/>
        <v>0</v>
      </c>
      <c r="O124" s="13">
        <f t="shared" si="63"/>
        <v>0</v>
      </c>
      <c r="P124" s="13">
        <f t="shared" si="64"/>
        <v>0</v>
      </c>
      <c r="Q124" s="31"/>
    </row>
    <row r="125" spans="1:17" x14ac:dyDescent="0.25">
      <c r="A125" s="26"/>
      <c r="B125" s="25" t="s">
        <v>20</v>
      </c>
      <c r="C125" s="2">
        <f t="shared" si="68"/>
        <v>0</v>
      </c>
      <c r="D125" s="2">
        <v>0</v>
      </c>
      <c r="E125" s="2">
        <v>0</v>
      </c>
      <c r="F125" s="2">
        <v>0</v>
      </c>
      <c r="G125" s="2">
        <v>0</v>
      </c>
      <c r="H125" s="2">
        <v>0</v>
      </c>
      <c r="I125" s="2">
        <v>0</v>
      </c>
      <c r="J125" s="2">
        <v>0</v>
      </c>
      <c r="K125" s="2">
        <v>0</v>
      </c>
      <c r="L125" s="2">
        <v>0</v>
      </c>
      <c r="M125" s="2">
        <v>0</v>
      </c>
      <c r="N125" s="2">
        <f t="shared" si="62"/>
        <v>0</v>
      </c>
      <c r="O125" s="2">
        <f t="shared" si="63"/>
        <v>0</v>
      </c>
      <c r="P125" s="2">
        <f t="shared" si="64"/>
        <v>0</v>
      </c>
      <c r="Q125" s="31"/>
    </row>
    <row r="126" spans="1:17" x14ac:dyDescent="0.25">
      <c r="A126" s="26"/>
      <c r="B126" s="25" t="s">
        <v>21</v>
      </c>
      <c r="C126" s="2">
        <f t="shared" si="68"/>
        <v>6080.5227999999997</v>
      </c>
      <c r="D126" s="2">
        <v>0</v>
      </c>
      <c r="E126" s="2">
        <v>0</v>
      </c>
      <c r="F126" s="2">
        <v>0</v>
      </c>
      <c r="G126" s="2">
        <v>6080.5227999999997</v>
      </c>
      <c r="H126" s="2">
        <v>0</v>
      </c>
      <c r="I126" s="2">
        <v>0</v>
      </c>
      <c r="J126" s="2">
        <v>0</v>
      </c>
      <c r="K126" s="2">
        <v>0</v>
      </c>
      <c r="L126" s="2">
        <v>0</v>
      </c>
      <c r="M126" s="2">
        <v>0</v>
      </c>
      <c r="N126" s="2">
        <f t="shared" si="62"/>
        <v>0</v>
      </c>
      <c r="O126" s="2">
        <f t="shared" si="63"/>
        <v>0</v>
      </c>
      <c r="P126" s="2">
        <f t="shared" si="64"/>
        <v>0</v>
      </c>
      <c r="Q126" s="31"/>
    </row>
    <row r="127" spans="1:17" x14ac:dyDescent="0.25">
      <c r="A127" s="26"/>
      <c r="B127" s="25" t="s">
        <v>22</v>
      </c>
      <c r="C127" s="2">
        <f t="shared" si="68"/>
        <v>0</v>
      </c>
      <c r="D127" s="2">
        <v>0</v>
      </c>
      <c r="E127" s="2">
        <v>0</v>
      </c>
      <c r="F127" s="2">
        <v>0</v>
      </c>
      <c r="G127" s="2">
        <v>0</v>
      </c>
      <c r="H127" s="2">
        <v>0</v>
      </c>
      <c r="I127" s="2">
        <v>0</v>
      </c>
      <c r="J127" s="2">
        <v>0</v>
      </c>
      <c r="K127" s="2">
        <v>0</v>
      </c>
      <c r="L127" s="2">
        <v>0</v>
      </c>
      <c r="M127" s="2">
        <v>0</v>
      </c>
      <c r="N127" s="2">
        <f t="shared" si="62"/>
        <v>0</v>
      </c>
      <c r="O127" s="2">
        <f t="shared" si="63"/>
        <v>0</v>
      </c>
      <c r="P127" s="2">
        <f t="shared" si="64"/>
        <v>0</v>
      </c>
      <c r="Q127" s="31"/>
    </row>
    <row r="128" spans="1:17" s="16" customFormat="1" ht="45" x14ac:dyDescent="0.25">
      <c r="A128" s="11">
        <v>10</v>
      </c>
      <c r="B128" s="12" t="s">
        <v>68</v>
      </c>
      <c r="C128" s="13">
        <f t="shared" si="68"/>
        <v>38868.021609999996</v>
      </c>
      <c r="D128" s="13">
        <f t="shared" ref="D128:I128" si="73">SUM(D129:D132)</f>
        <v>0</v>
      </c>
      <c r="E128" s="13">
        <f t="shared" si="73"/>
        <v>0</v>
      </c>
      <c r="F128" s="13">
        <f t="shared" si="73"/>
        <v>0</v>
      </c>
      <c r="G128" s="13">
        <f t="shared" si="73"/>
        <v>0</v>
      </c>
      <c r="H128" s="13">
        <f t="shared" si="73"/>
        <v>0</v>
      </c>
      <c r="I128" s="13">
        <f t="shared" si="73"/>
        <v>0</v>
      </c>
      <c r="J128" s="15">
        <f t="shared" ref="J128:M128" si="74">SUM(J129:J132)</f>
        <v>38868.021609999996</v>
      </c>
      <c r="K128" s="13">
        <f t="shared" si="74"/>
        <v>0</v>
      </c>
      <c r="L128" s="13">
        <f t="shared" si="74"/>
        <v>0</v>
      </c>
      <c r="M128" s="13">
        <f t="shared" si="74"/>
        <v>0</v>
      </c>
      <c r="N128" s="13">
        <f t="shared" si="62"/>
        <v>0</v>
      </c>
      <c r="O128" s="13">
        <f t="shared" si="63"/>
        <v>0</v>
      </c>
      <c r="P128" s="13">
        <f t="shared" si="64"/>
        <v>0</v>
      </c>
      <c r="Q128" s="31"/>
    </row>
    <row r="129" spans="1:17" x14ac:dyDescent="0.25">
      <c r="A129" s="26"/>
      <c r="B129" s="25" t="s">
        <v>20</v>
      </c>
      <c r="C129" s="2">
        <f t="shared" si="68"/>
        <v>38404.5</v>
      </c>
      <c r="D129" s="2">
        <v>0</v>
      </c>
      <c r="E129" s="2">
        <v>0</v>
      </c>
      <c r="F129" s="2">
        <v>0</v>
      </c>
      <c r="G129" s="2">
        <v>0</v>
      </c>
      <c r="H129" s="2">
        <v>0</v>
      </c>
      <c r="I129" s="2">
        <v>0</v>
      </c>
      <c r="J129" s="9">
        <v>38404.5</v>
      </c>
      <c r="K129" s="2">
        <v>0</v>
      </c>
      <c r="L129" s="2">
        <v>0</v>
      </c>
      <c r="M129" s="2">
        <v>0</v>
      </c>
      <c r="N129" s="2">
        <f t="shared" si="62"/>
        <v>0</v>
      </c>
      <c r="O129" s="2">
        <f t="shared" si="63"/>
        <v>0</v>
      </c>
      <c r="P129" s="2">
        <f t="shared" si="64"/>
        <v>0</v>
      </c>
      <c r="Q129" s="31"/>
    </row>
    <row r="130" spans="1:17" x14ac:dyDescent="0.25">
      <c r="A130" s="26"/>
      <c r="B130" s="25" t="s">
        <v>21</v>
      </c>
      <c r="C130" s="2">
        <f t="shared" si="68"/>
        <v>231.76080999999999</v>
      </c>
      <c r="D130" s="2">
        <v>0</v>
      </c>
      <c r="E130" s="2">
        <v>0</v>
      </c>
      <c r="F130" s="2">
        <v>0</v>
      </c>
      <c r="G130" s="2">
        <v>0</v>
      </c>
      <c r="H130" s="2">
        <v>0</v>
      </c>
      <c r="I130" s="2">
        <v>0</v>
      </c>
      <c r="J130" s="9">
        <v>231.76080999999999</v>
      </c>
      <c r="K130" s="2">
        <v>0</v>
      </c>
      <c r="L130" s="2">
        <v>0</v>
      </c>
      <c r="M130" s="2">
        <v>0</v>
      </c>
      <c r="N130" s="2">
        <f t="shared" si="62"/>
        <v>0</v>
      </c>
      <c r="O130" s="2">
        <f t="shared" si="63"/>
        <v>0</v>
      </c>
      <c r="P130" s="2">
        <f t="shared" si="64"/>
        <v>0</v>
      </c>
      <c r="Q130" s="31"/>
    </row>
    <row r="131" spans="1:17" x14ac:dyDescent="0.25">
      <c r="A131" s="33"/>
      <c r="B131" s="44" t="s">
        <v>67</v>
      </c>
      <c r="C131" s="2"/>
      <c r="D131" s="2"/>
      <c r="E131" s="2"/>
      <c r="F131" s="2"/>
      <c r="G131" s="2"/>
      <c r="H131" s="2"/>
      <c r="I131" s="2"/>
      <c r="J131" s="9">
        <v>231.76079999999999</v>
      </c>
      <c r="K131" s="2"/>
      <c r="L131" s="2"/>
      <c r="M131" s="2"/>
      <c r="N131" s="2"/>
      <c r="O131" s="2"/>
      <c r="P131" s="2"/>
      <c r="Q131" s="31"/>
    </row>
    <row r="132" spans="1:17" x14ac:dyDescent="0.25">
      <c r="A132" s="26"/>
      <c r="B132" s="25" t="s">
        <v>22</v>
      </c>
      <c r="C132" s="2">
        <f t="shared" si="68"/>
        <v>0</v>
      </c>
      <c r="D132" s="2">
        <v>0</v>
      </c>
      <c r="E132" s="2">
        <v>0</v>
      </c>
      <c r="F132" s="2">
        <v>0</v>
      </c>
      <c r="G132" s="2">
        <v>0</v>
      </c>
      <c r="H132" s="2">
        <v>0</v>
      </c>
      <c r="I132" s="2">
        <v>0</v>
      </c>
      <c r="J132" s="9">
        <v>0</v>
      </c>
      <c r="K132" s="2">
        <v>0</v>
      </c>
      <c r="L132" s="2">
        <v>0</v>
      </c>
      <c r="M132" s="2">
        <v>0</v>
      </c>
      <c r="N132" s="2">
        <f t="shared" si="62"/>
        <v>0</v>
      </c>
      <c r="O132" s="2">
        <f t="shared" si="63"/>
        <v>0</v>
      </c>
      <c r="P132" s="2">
        <f t="shared" si="64"/>
        <v>0</v>
      </c>
      <c r="Q132" s="31"/>
    </row>
    <row r="133" spans="1:17" s="16" customFormat="1" ht="60" x14ac:dyDescent="0.25">
      <c r="A133" s="11">
        <v>11</v>
      </c>
      <c r="B133" s="12" t="s">
        <v>69</v>
      </c>
      <c r="C133" s="13">
        <f t="shared" ref="C133:I133" si="75">C134+C135+C136</f>
        <v>13008.95</v>
      </c>
      <c r="D133" s="13">
        <f t="shared" si="75"/>
        <v>0</v>
      </c>
      <c r="E133" s="13">
        <f t="shared" si="75"/>
        <v>0</v>
      </c>
      <c r="F133" s="13">
        <f t="shared" si="75"/>
        <v>0</v>
      </c>
      <c r="G133" s="13">
        <f t="shared" si="75"/>
        <v>0</v>
      </c>
      <c r="H133" s="13">
        <f t="shared" si="75"/>
        <v>0</v>
      </c>
      <c r="I133" s="13">
        <f t="shared" si="75"/>
        <v>0</v>
      </c>
      <c r="J133" s="13">
        <f>J134+J135+J136</f>
        <v>0</v>
      </c>
      <c r="K133" s="13">
        <f t="shared" ref="K133:M133" si="76">K134+K135+K136</f>
        <v>0</v>
      </c>
      <c r="L133" s="13">
        <f t="shared" si="76"/>
        <v>13008.95</v>
      </c>
      <c r="M133" s="13">
        <f t="shared" si="76"/>
        <v>0</v>
      </c>
      <c r="N133" s="13">
        <f t="shared" si="62"/>
        <v>0</v>
      </c>
      <c r="O133" s="13">
        <f t="shared" si="63"/>
        <v>0</v>
      </c>
      <c r="P133" s="13">
        <f t="shared" si="64"/>
        <v>0</v>
      </c>
      <c r="Q133" s="31"/>
    </row>
    <row r="134" spans="1:17" x14ac:dyDescent="0.25">
      <c r="A134" s="26"/>
      <c r="B134" s="25" t="s">
        <v>20</v>
      </c>
      <c r="C134" s="2">
        <f>SUM(D134:J134)</f>
        <v>0</v>
      </c>
      <c r="D134" s="2">
        <v>0</v>
      </c>
      <c r="E134" s="2">
        <v>0</v>
      </c>
      <c r="F134" s="2">
        <v>0</v>
      </c>
      <c r="G134" s="2">
        <v>0</v>
      </c>
      <c r="H134" s="2">
        <v>0</v>
      </c>
      <c r="I134" s="2">
        <v>0</v>
      </c>
      <c r="J134" s="2">
        <v>0</v>
      </c>
      <c r="K134" s="2">
        <v>0</v>
      </c>
      <c r="L134" s="2">
        <v>0</v>
      </c>
      <c r="M134" s="2">
        <v>0</v>
      </c>
      <c r="N134" s="2">
        <f t="shared" si="62"/>
        <v>0</v>
      </c>
      <c r="O134" s="2">
        <f t="shared" si="63"/>
        <v>0</v>
      </c>
      <c r="P134" s="2">
        <f t="shared" si="64"/>
        <v>0</v>
      </c>
      <c r="Q134" s="31"/>
    </row>
    <row r="135" spans="1:17" x14ac:dyDescent="0.25">
      <c r="A135" s="26"/>
      <c r="B135" s="25" t="s">
        <v>21</v>
      </c>
      <c r="C135" s="2">
        <f>D135+E135+F135+G135+H135+I135+J135+K135+L135+M135+N135+O135+P135</f>
        <v>13008.95</v>
      </c>
      <c r="D135" s="2">
        <v>0</v>
      </c>
      <c r="E135" s="2">
        <v>0</v>
      </c>
      <c r="F135" s="2">
        <v>0</v>
      </c>
      <c r="G135" s="2">
        <v>0</v>
      </c>
      <c r="H135" s="2">
        <v>0</v>
      </c>
      <c r="I135" s="2">
        <v>0</v>
      </c>
      <c r="J135" s="2">
        <v>0</v>
      </c>
      <c r="K135" s="2">
        <v>0</v>
      </c>
      <c r="L135" s="2">
        <v>13008.95</v>
      </c>
      <c r="M135" s="2">
        <v>0</v>
      </c>
      <c r="N135" s="2">
        <f t="shared" si="62"/>
        <v>0</v>
      </c>
      <c r="O135" s="2">
        <f t="shared" si="63"/>
        <v>0</v>
      </c>
      <c r="P135" s="2">
        <f t="shared" si="64"/>
        <v>0</v>
      </c>
      <c r="Q135" s="31"/>
    </row>
    <row r="136" spans="1:17" x14ac:dyDescent="0.25">
      <c r="A136" s="26"/>
      <c r="B136" s="25" t="s">
        <v>22</v>
      </c>
      <c r="C136" s="2">
        <f>SUM(D136:J136)</f>
        <v>0</v>
      </c>
      <c r="D136" s="2">
        <v>0</v>
      </c>
      <c r="E136" s="2">
        <v>0</v>
      </c>
      <c r="F136" s="2">
        <v>0</v>
      </c>
      <c r="G136" s="2">
        <v>0</v>
      </c>
      <c r="H136" s="2">
        <v>0</v>
      </c>
      <c r="I136" s="2">
        <v>0</v>
      </c>
      <c r="J136" s="2">
        <v>0</v>
      </c>
      <c r="K136" s="2">
        <v>0</v>
      </c>
      <c r="L136" s="2">
        <v>0</v>
      </c>
      <c r="M136" s="2">
        <v>0</v>
      </c>
      <c r="N136" s="2">
        <f t="shared" si="62"/>
        <v>0</v>
      </c>
      <c r="O136" s="2">
        <f t="shared" si="63"/>
        <v>0</v>
      </c>
      <c r="P136" s="2">
        <f t="shared" si="64"/>
        <v>0</v>
      </c>
      <c r="Q136" s="31"/>
    </row>
    <row r="137" spans="1:17" s="16" customFormat="1" ht="31.5" customHeight="1" x14ac:dyDescent="0.25">
      <c r="A137" s="11">
        <v>12</v>
      </c>
      <c r="B137" s="12" t="s">
        <v>75</v>
      </c>
      <c r="C137" s="13">
        <f>D137+E137+F137+G137+H137+I137+J137+K137+L137+M137</f>
        <v>0</v>
      </c>
      <c r="D137" s="13">
        <f t="shared" ref="D137:I137" si="77">D138+D139</f>
        <v>0</v>
      </c>
      <c r="E137" s="13">
        <f t="shared" si="77"/>
        <v>0</v>
      </c>
      <c r="F137" s="13">
        <f t="shared" si="77"/>
        <v>0</v>
      </c>
      <c r="G137" s="13">
        <f t="shared" si="77"/>
        <v>0</v>
      </c>
      <c r="H137" s="13">
        <f t="shared" si="77"/>
        <v>0</v>
      </c>
      <c r="I137" s="13">
        <f t="shared" si="77"/>
        <v>0</v>
      </c>
      <c r="J137" s="13">
        <f>J138+J139</f>
        <v>0</v>
      </c>
      <c r="K137" s="13">
        <f>K138+K139+K140</f>
        <v>0</v>
      </c>
      <c r="L137" s="13">
        <f t="shared" ref="L137:M137" si="78">L138+L139</f>
        <v>0</v>
      </c>
      <c r="M137" s="13">
        <f t="shared" si="78"/>
        <v>0</v>
      </c>
      <c r="N137" s="13">
        <f t="shared" si="62"/>
        <v>0</v>
      </c>
      <c r="O137" s="13">
        <f t="shared" si="63"/>
        <v>0</v>
      </c>
      <c r="P137" s="13">
        <f t="shared" si="64"/>
        <v>0</v>
      </c>
      <c r="Q137" s="31"/>
    </row>
    <row r="138" spans="1:17" x14ac:dyDescent="0.25">
      <c r="A138" s="26"/>
      <c r="B138" s="25" t="s">
        <v>20</v>
      </c>
      <c r="C138" s="2">
        <f>SUM(D138:J138)</f>
        <v>0</v>
      </c>
      <c r="D138" s="2">
        <v>0</v>
      </c>
      <c r="E138" s="2">
        <v>0</v>
      </c>
      <c r="F138" s="2">
        <v>0</v>
      </c>
      <c r="G138" s="2">
        <v>0</v>
      </c>
      <c r="H138" s="2">
        <v>0</v>
      </c>
      <c r="I138" s="2">
        <v>0</v>
      </c>
      <c r="J138" s="2">
        <v>0</v>
      </c>
      <c r="K138" s="2">
        <v>0</v>
      </c>
      <c r="L138" s="2">
        <v>0</v>
      </c>
      <c r="M138" s="2">
        <v>0</v>
      </c>
      <c r="N138" s="2">
        <f t="shared" ref="N138:N168" si="79">M138</f>
        <v>0</v>
      </c>
      <c r="O138" s="2">
        <f t="shared" ref="O138:O168" si="80">M138</f>
        <v>0</v>
      </c>
      <c r="P138" s="2">
        <f t="shared" ref="P138:P168" si="81">M138</f>
        <v>0</v>
      </c>
      <c r="Q138" s="31"/>
    </row>
    <row r="139" spans="1:17" x14ac:dyDescent="0.25">
      <c r="A139" s="26"/>
      <c r="B139" s="25" t="s">
        <v>21</v>
      </c>
      <c r="C139" s="2">
        <f>D139+E139+F139+G139+H139+I139+J139+K139+L139+M139</f>
        <v>0</v>
      </c>
      <c r="D139" s="2">
        <v>0</v>
      </c>
      <c r="E139" s="2">
        <v>0</v>
      </c>
      <c r="F139" s="2">
        <v>0</v>
      </c>
      <c r="G139" s="2">
        <v>0</v>
      </c>
      <c r="H139" s="2">
        <v>0</v>
      </c>
      <c r="I139" s="2">
        <v>0</v>
      </c>
      <c r="J139" s="2">
        <v>0</v>
      </c>
      <c r="K139" s="2">
        <v>0</v>
      </c>
      <c r="L139" s="2">
        <v>0</v>
      </c>
      <c r="M139" s="2">
        <v>0</v>
      </c>
      <c r="N139" s="2">
        <f t="shared" si="79"/>
        <v>0</v>
      </c>
      <c r="O139" s="2">
        <f t="shared" si="80"/>
        <v>0</v>
      </c>
      <c r="P139" s="2">
        <f t="shared" si="81"/>
        <v>0</v>
      </c>
      <c r="Q139" s="31"/>
    </row>
    <row r="140" spans="1:17" x14ac:dyDescent="0.25">
      <c r="A140" s="33"/>
      <c r="B140" s="35" t="s">
        <v>22</v>
      </c>
      <c r="C140" s="2">
        <f>SUM(D140:J140)</f>
        <v>0</v>
      </c>
      <c r="D140" s="2">
        <v>0</v>
      </c>
      <c r="E140" s="2">
        <v>0</v>
      </c>
      <c r="F140" s="2">
        <v>0</v>
      </c>
      <c r="G140" s="2">
        <v>0</v>
      </c>
      <c r="H140" s="2">
        <v>0</v>
      </c>
      <c r="I140" s="2">
        <v>0</v>
      </c>
      <c r="J140" s="2">
        <v>0</v>
      </c>
      <c r="K140" s="2">
        <v>0</v>
      </c>
      <c r="L140" s="2">
        <v>0</v>
      </c>
      <c r="M140" s="2">
        <v>0</v>
      </c>
      <c r="N140" s="2">
        <f t="shared" si="79"/>
        <v>0</v>
      </c>
      <c r="O140" s="2">
        <f t="shared" si="80"/>
        <v>0</v>
      </c>
      <c r="P140" s="2">
        <f t="shared" si="81"/>
        <v>0</v>
      </c>
      <c r="Q140" s="31"/>
    </row>
    <row r="141" spans="1:17" s="16" customFormat="1" ht="22.5" customHeight="1" x14ac:dyDescent="0.25">
      <c r="A141" s="11">
        <v>13</v>
      </c>
      <c r="B141" s="12" t="s">
        <v>61</v>
      </c>
      <c r="C141" s="13">
        <f t="shared" ref="C141:M141" si="82">C142+C143+C160</f>
        <v>0</v>
      </c>
      <c r="D141" s="13">
        <f t="shared" si="82"/>
        <v>0</v>
      </c>
      <c r="E141" s="13">
        <f t="shared" si="82"/>
        <v>0</v>
      </c>
      <c r="F141" s="13">
        <f t="shared" si="82"/>
        <v>0</v>
      </c>
      <c r="G141" s="13">
        <f t="shared" si="82"/>
        <v>0</v>
      </c>
      <c r="H141" s="13">
        <f t="shared" si="82"/>
        <v>0</v>
      </c>
      <c r="I141" s="13">
        <f t="shared" si="82"/>
        <v>0</v>
      </c>
      <c r="J141" s="13">
        <f t="shared" si="82"/>
        <v>0</v>
      </c>
      <c r="K141" s="13">
        <f t="shared" si="82"/>
        <v>0</v>
      </c>
      <c r="L141" s="13">
        <f t="shared" si="82"/>
        <v>0</v>
      </c>
      <c r="M141" s="13">
        <f t="shared" si="82"/>
        <v>0</v>
      </c>
      <c r="N141" s="13">
        <f t="shared" si="79"/>
        <v>0</v>
      </c>
      <c r="O141" s="13">
        <f t="shared" si="80"/>
        <v>0</v>
      </c>
      <c r="P141" s="13">
        <f t="shared" si="81"/>
        <v>0</v>
      </c>
      <c r="Q141" s="31"/>
    </row>
    <row r="142" spans="1:17" x14ac:dyDescent="0.25">
      <c r="A142" s="33"/>
      <c r="B142" s="35" t="s">
        <v>20</v>
      </c>
      <c r="C142" s="2">
        <f>SUM(D142:J142)</f>
        <v>0</v>
      </c>
      <c r="D142" s="2">
        <v>0</v>
      </c>
      <c r="E142" s="2">
        <v>0</v>
      </c>
      <c r="F142" s="2">
        <v>0</v>
      </c>
      <c r="G142" s="2">
        <v>0</v>
      </c>
      <c r="H142" s="2">
        <v>0</v>
      </c>
      <c r="I142" s="2">
        <v>0</v>
      </c>
      <c r="J142" s="2">
        <v>0</v>
      </c>
      <c r="K142" s="2">
        <v>0</v>
      </c>
      <c r="L142" s="2">
        <v>0</v>
      </c>
      <c r="M142" s="2">
        <v>0</v>
      </c>
      <c r="N142" s="2">
        <f t="shared" si="79"/>
        <v>0</v>
      </c>
      <c r="O142" s="2">
        <f t="shared" si="80"/>
        <v>0</v>
      </c>
      <c r="P142" s="2">
        <f t="shared" si="81"/>
        <v>0</v>
      </c>
      <c r="Q142" s="31"/>
    </row>
    <row r="143" spans="1:17" x14ac:dyDescent="0.25">
      <c r="A143" s="33"/>
      <c r="B143" s="35" t="s">
        <v>21</v>
      </c>
      <c r="C143" s="2">
        <f>SUM(D143:J143)</f>
        <v>0</v>
      </c>
      <c r="D143" s="2">
        <v>0</v>
      </c>
      <c r="E143" s="2">
        <v>0</v>
      </c>
      <c r="F143" s="2">
        <v>0</v>
      </c>
      <c r="G143" s="2">
        <v>0</v>
      </c>
      <c r="H143" s="2">
        <v>0</v>
      </c>
      <c r="I143" s="2">
        <v>0</v>
      </c>
      <c r="J143" s="2">
        <v>0</v>
      </c>
      <c r="K143" s="2">
        <v>0</v>
      </c>
      <c r="L143" s="2">
        <v>0</v>
      </c>
      <c r="M143" s="2">
        <v>0</v>
      </c>
      <c r="N143" s="2">
        <f t="shared" si="79"/>
        <v>0</v>
      </c>
      <c r="O143" s="2">
        <f t="shared" si="80"/>
        <v>0</v>
      </c>
      <c r="P143" s="2">
        <f t="shared" si="81"/>
        <v>0</v>
      </c>
      <c r="Q143" s="31"/>
    </row>
    <row r="144" spans="1:17" x14ac:dyDescent="0.25">
      <c r="A144" s="33"/>
      <c r="B144" s="35" t="s">
        <v>22</v>
      </c>
      <c r="C144" s="2">
        <f>SUM(D144:J144)</f>
        <v>0</v>
      </c>
      <c r="D144" s="2">
        <v>0</v>
      </c>
      <c r="E144" s="2">
        <v>0</v>
      </c>
      <c r="F144" s="2">
        <v>0</v>
      </c>
      <c r="G144" s="2">
        <v>0</v>
      </c>
      <c r="H144" s="2">
        <v>0</v>
      </c>
      <c r="I144" s="2">
        <v>0</v>
      </c>
      <c r="J144" s="2">
        <v>0</v>
      </c>
      <c r="K144" s="2">
        <v>0</v>
      </c>
      <c r="L144" s="2">
        <v>0</v>
      </c>
      <c r="M144" s="2">
        <v>0</v>
      </c>
      <c r="N144" s="2">
        <f t="shared" si="79"/>
        <v>0</v>
      </c>
      <c r="O144" s="2">
        <f t="shared" si="80"/>
        <v>0</v>
      </c>
      <c r="P144" s="2">
        <f t="shared" si="81"/>
        <v>0</v>
      </c>
      <c r="Q144" s="31"/>
    </row>
    <row r="145" spans="1:17" s="16" customFormat="1" ht="51" customHeight="1" x14ac:dyDescent="0.25">
      <c r="A145" s="11">
        <v>14</v>
      </c>
      <c r="B145" s="12" t="s">
        <v>81</v>
      </c>
      <c r="C145" s="13">
        <v>0</v>
      </c>
      <c r="D145" s="13">
        <f t="shared" ref="D145:M145" si="83">D146+D147+D164</f>
        <v>0</v>
      </c>
      <c r="E145" s="13">
        <f t="shared" si="83"/>
        <v>0</v>
      </c>
      <c r="F145" s="13">
        <f t="shared" si="83"/>
        <v>0</v>
      </c>
      <c r="G145" s="13">
        <f t="shared" si="83"/>
        <v>0</v>
      </c>
      <c r="H145" s="13">
        <f t="shared" si="83"/>
        <v>0</v>
      </c>
      <c r="I145" s="13">
        <f t="shared" si="83"/>
        <v>0</v>
      </c>
      <c r="J145" s="13">
        <f t="shared" si="83"/>
        <v>0</v>
      </c>
      <c r="K145" s="13">
        <f>K148+K147+K146</f>
        <v>0</v>
      </c>
      <c r="L145" s="13">
        <f t="shared" si="83"/>
        <v>0</v>
      </c>
      <c r="M145" s="13">
        <f t="shared" si="83"/>
        <v>0</v>
      </c>
      <c r="N145" s="13">
        <f t="shared" ref="N145:N148" si="84">M145</f>
        <v>0</v>
      </c>
      <c r="O145" s="13">
        <f t="shared" ref="O145:O148" si="85">M145</f>
        <v>0</v>
      </c>
      <c r="P145" s="13">
        <f t="shared" ref="P145:P148" si="86">M145</f>
        <v>0</v>
      </c>
      <c r="Q145" s="31"/>
    </row>
    <row r="146" spans="1:17" x14ac:dyDescent="0.25">
      <c r="A146" s="33"/>
      <c r="B146" s="39" t="s">
        <v>20</v>
      </c>
      <c r="C146" s="2">
        <f>SUM(D146:J146)</f>
        <v>0</v>
      </c>
      <c r="D146" s="2">
        <v>0</v>
      </c>
      <c r="E146" s="2">
        <v>0</v>
      </c>
      <c r="F146" s="2">
        <v>0</v>
      </c>
      <c r="G146" s="2">
        <v>0</v>
      </c>
      <c r="H146" s="2">
        <v>0</v>
      </c>
      <c r="I146" s="2">
        <v>0</v>
      </c>
      <c r="J146" s="2">
        <v>0</v>
      </c>
      <c r="K146" s="2">
        <v>0</v>
      </c>
      <c r="L146" s="2">
        <v>0</v>
      </c>
      <c r="M146" s="2">
        <v>0</v>
      </c>
      <c r="N146" s="2">
        <f t="shared" si="84"/>
        <v>0</v>
      </c>
      <c r="O146" s="2">
        <f t="shared" si="85"/>
        <v>0</v>
      </c>
      <c r="P146" s="2">
        <f t="shared" si="86"/>
        <v>0</v>
      </c>
      <c r="Q146" s="31"/>
    </row>
    <row r="147" spans="1:17" x14ac:dyDescent="0.25">
      <c r="A147" s="33"/>
      <c r="B147" s="39" t="s">
        <v>21</v>
      </c>
      <c r="C147" s="2">
        <f>SUM(D147:J147)</f>
        <v>0</v>
      </c>
      <c r="D147" s="2">
        <v>0</v>
      </c>
      <c r="E147" s="2">
        <v>0</v>
      </c>
      <c r="F147" s="2">
        <v>0</v>
      </c>
      <c r="G147" s="2">
        <v>0</v>
      </c>
      <c r="H147" s="2">
        <v>0</v>
      </c>
      <c r="I147" s="2">
        <v>0</v>
      </c>
      <c r="J147" s="2">
        <v>0</v>
      </c>
      <c r="K147" s="2">
        <v>0</v>
      </c>
      <c r="L147" s="2">
        <v>0</v>
      </c>
      <c r="M147" s="2">
        <v>0</v>
      </c>
      <c r="N147" s="2">
        <f t="shared" si="84"/>
        <v>0</v>
      </c>
      <c r="O147" s="2">
        <f t="shared" si="85"/>
        <v>0</v>
      </c>
      <c r="P147" s="2">
        <f t="shared" si="86"/>
        <v>0</v>
      </c>
      <c r="Q147" s="31"/>
    </row>
    <row r="148" spans="1:17" x14ac:dyDescent="0.25">
      <c r="A148" s="33"/>
      <c r="B148" s="39" t="s">
        <v>22</v>
      </c>
      <c r="C148" s="2">
        <f>SUM(D148:J148)</f>
        <v>0</v>
      </c>
      <c r="D148" s="2">
        <v>0</v>
      </c>
      <c r="E148" s="2">
        <v>0</v>
      </c>
      <c r="F148" s="2">
        <v>0</v>
      </c>
      <c r="G148" s="2">
        <v>0</v>
      </c>
      <c r="H148" s="2">
        <v>0</v>
      </c>
      <c r="I148" s="2">
        <v>0</v>
      </c>
      <c r="J148" s="2">
        <v>0</v>
      </c>
      <c r="K148" s="2">
        <v>0</v>
      </c>
      <c r="L148" s="2">
        <v>0</v>
      </c>
      <c r="M148" s="2">
        <v>0</v>
      </c>
      <c r="N148" s="2">
        <f t="shared" si="84"/>
        <v>0</v>
      </c>
      <c r="O148" s="2">
        <f t="shared" si="85"/>
        <v>0</v>
      </c>
      <c r="P148" s="2">
        <f t="shared" si="86"/>
        <v>0</v>
      </c>
      <c r="Q148" s="31"/>
    </row>
    <row r="149" spans="1:17" s="16" customFormat="1" ht="51" customHeight="1" x14ac:dyDescent="0.25">
      <c r="A149" s="11">
        <v>15</v>
      </c>
      <c r="B149" s="12" t="s">
        <v>82</v>
      </c>
      <c r="C149" s="13">
        <f t="shared" ref="C149:M149" si="87">C150+C151+C168</f>
        <v>93919.756139999998</v>
      </c>
      <c r="D149" s="13">
        <f t="shared" si="87"/>
        <v>0</v>
      </c>
      <c r="E149" s="13">
        <f t="shared" si="87"/>
        <v>0</v>
      </c>
      <c r="F149" s="13">
        <f t="shared" si="87"/>
        <v>0</v>
      </c>
      <c r="G149" s="13">
        <f t="shared" si="87"/>
        <v>0</v>
      </c>
      <c r="H149" s="13">
        <f t="shared" si="87"/>
        <v>0</v>
      </c>
      <c r="I149" s="13">
        <f t="shared" si="87"/>
        <v>0</v>
      </c>
      <c r="J149" s="13">
        <f t="shared" si="87"/>
        <v>93919.756139999998</v>
      </c>
      <c r="K149" s="13">
        <f t="shared" si="87"/>
        <v>0</v>
      </c>
      <c r="L149" s="13">
        <f t="shared" si="87"/>
        <v>0</v>
      </c>
      <c r="M149" s="13">
        <f t="shared" si="87"/>
        <v>0</v>
      </c>
      <c r="N149" s="13">
        <f t="shared" ref="N149:N152" si="88">M149</f>
        <v>0</v>
      </c>
      <c r="O149" s="13">
        <f t="shared" ref="O149:O152" si="89">M149</f>
        <v>0</v>
      </c>
      <c r="P149" s="13">
        <f t="shared" ref="P149:P152" si="90">M149</f>
        <v>0</v>
      </c>
      <c r="Q149" s="31"/>
    </row>
    <row r="150" spans="1:17" x14ac:dyDescent="0.25">
      <c r="A150" s="33"/>
      <c r="B150" s="39" t="s">
        <v>20</v>
      </c>
      <c r="C150" s="2">
        <f>SUM(D150:J150)</f>
        <v>0</v>
      </c>
      <c r="D150" s="2">
        <v>0</v>
      </c>
      <c r="E150" s="2">
        <v>0</v>
      </c>
      <c r="F150" s="2">
        <v>0</v>
      </c>
      <c r="G150" s="2">
        <v>0</v>
      </c>
      <c r="H150" s="2">
        <v>0</v>
      </c>
      <c r="I150" s="2">
        <v>0</v>
      </c>
      <c r="J150" s="2">
        <v>0</v>
      </c>
      <c r="K150" s="2">
        <v>0</v>
      </c>
      <c r="L150" s="2">
        <v>0</v>
      </c>
      <c r="M150" s="2">
        <v>0</v>
      </c>
      <c r="N150" s="2">
        <f t="shared" si="88"/>
        <v>0</v>
      </c>
      <c r="O150" s="2">
        <f t="shared" si="89"/>
        <v>0</v>
      </c>
      <c r="P150" s="2">
        <f t="shared" si="90"/>
        <v>0</v>
      </c>
      <c r="Q150" s="31"/>
    </row>
    <row r="151" spans="1:17" x14ac:dyDescent="0.25">
      <c r="A151" s="33"/>
      <c r="B151" s="39" t="s">
        <v>21</v>
      </c>
      <c r="C151" s="2">
        <f>SUM(D151:J151)</f>
        <v>93919.756139999998</v>
      </c>
      <c r="D151" s="2">
        <v>0</v>
      </c>
      <c r="E151" s="2">
        <v>0</v>
      </c>
      <c r="F151" s="2">
        <v>0</v>
      </c>
      <c r="G151" s="2">
        <v>0</v>
      </c>
      <c r="H151" s="2">
        <v>0</v>
      </c>
      <c r="I151" s="2">
        <v>0</v>
      </c>
      <c r="J151" s="2">
        <v>93919.756139999998</v>
      </c>
      <c r="K151" s="2">
        <v>0</v>
      </c>
      <c r="L151" s="2">
        <v>0</v>
      </c>
      <c r="M151" s="2">
        <v>0</v>
      </c>
      <c r="N151" s="2">
        <f t="shared" si="88"/>
        <v>0</v>
      </c>
      <c r="O151" s="2">
        <f t="shared" si="89"/>
        <v>0</v>
      </c>
      <c r="P151" s="2">
        <f t="shared" si="90"/>
        <v>0</v>
      </c>
      <c r="Q151" s="31"/>
    </row>
    <row r="152" spans="1:17" x14ac:dyDescent="0.25">
      <c r="A152" s="33"/>
      <c r="B152" s="39" t="s">
        <v>22</v>
      </c>
      <c r="C152" s="2">
        <f>SUM(D152:J152)</f>
        <v>0</v>
      </c>
      <c r="D152" s="2">
        <v>0</v>
      </c>
      <c r="E152" s="2">
        <v>0</v>
      </c>
      <c r="F152" s="2">
        <v>0</v>
      </c>
      <c r="G152" s="2">
        <v>0</v>
      </c>
      <c r="H152" s="2">
        <v>0</v>
      </c>
      <c r="I152" s="2">
        <v>0</v>
      </c>
      <c r="J152" s="2">
        <v>0</v>
      </c>
      <c r="K152" s="2">
        <v>0</v>
      </c>
      <c r="L152" s="2">
        <v>0</v>
      </c>
      <c r="M152" s="2">
        <v>0</v>
      </c>
      <c r="N152" s="2">
        <f t="shared" si="88"/>
        <v>0</v>
      </c>
      <c r="O152" s="2">
        <f t="shared" si="89"/>
        <v>0</v>
      </c>
      <c r="P152" s="2">
        <f t="shared" si="90"/>
        <v>0</v>
      </c>
      <c r="Q152" s="31"/>
    </row>
    <row r="153" spans="1:17" s="16" customFormat="1" ht="105" customHeight="1" x14ac:dyDescent="0.25">
      <c r="A153" s="11">
        <v>16</v>
      </c>
      <c r="B153" s="12" t="s">
        <v>83</v>
      </c>
      <c r="C153" s="13">
        <f t="shared" ref="C153:M153" si="91">C154+C155+C185</f>
        <v>12390.3933</v>
      </c>
      <c r="D153" s="13">
        <f t="shared" si="91"/>
        <v>0</v>
      </c>
      <c r="E153" s="13">
        <f t="shared" si="91"/>
        <v>0</v>
      </c>
      <c r="F153" s="13">
        <f t="shared" si="91"/>
        <v>0</v>
      </c>
      <c r="G153" s="13">
        <f t="shared" si="91"/>
        <v>0</v>
      </c>
      <c r="H153" s="13">
        <f t="shared" si="91"/>
        <v>0</v>
      </c>
      <c r="I153" s="13">
        <f t="shared" si="91"/>
        <v>0</v>
      </c>
      <c r="J153" s="13">
        <f t="shared" si="91"/>
        <v>0</v>
      </c>
      <c r="K153" s="15">
        <f t="shared" si="91"/>
        <v>12390.3933</v>
      </c>
      <c r="L153" s="13">
        <f t="shared" si="91"/>
        <v>0</v>
      </c>
      <c r="M153" s="13">
        <f t="shared" si="91"/>
        <v>0</v>
      </c>
      <c r="N153" s="13">
        <f t="shared" ref="N153:N156" si="92">M153</f>
        <v>0</v>
      </c>
      <c r="O153" s="13">
        <f t="shared" ref="O153:O156" si="93">M153</f>
        <v>0</v>
      </c>
      <c r="P153" s="13">
        <f t="shared" ref="P153:P156" si="94">M153</f>
        <v>0</v>
      </c>
      <c r="Q153" s="31"/>
    </row>
    <row r="154" spans="1:17" x14ac:dyDescent="0.25">
      <c r="A154" s="33"/>
      <c r="B154" s="39" t="s">
        <v>20</v>
      </c>
      <c r="C154" s="2">
        <f>SUM(D154:J154)</f>
        <v>0</v>
      </c>
      <c r="D154" s="2">
        <v>0</v>
      </c>
      <c r="E154" s="2">
        <v>0</v>
      </c>
      <c r="F154" s="2">
        <v>0</v>
      </c>
      <c r="G154" s="2">
        <v>0</v>
      </c>
      <c r="H154" s="2">
        <v>0</v>
      </c>
      <c r="I154" s="2">
        <v>0</v>
      </c>
      <c r="J154" s="2">
        <v>0</v>
      </c>
      <c r="K154" s="2">
        <v>0</v>
      </c>
      <c r="L154" s="2">
        <v>0</v>
      </c>
      <c r="M154" s="2">
        <v>0</v>
      </c>
      <c r="N154" s="2">
        <f t="shared" si="92"/>
        <v>0</v>
      </c>
      <c r="O154" s="2">
        <f t="shared" si="93"/>
        <v>0</v>
      </c>
      <c r="P154" s="2">
        <f t="shared" si="94"/>
        <v>0</v>
      </c>
      <c r="Q154" s="31"/>
    </row>
    <row r="155" spans="1:17" x14ac:dyDescent="0.25">
      <c r="A155" s="33"/>
      <c r="B155" s="39" t="s">
        <v>21</v>
      </c>
      <c r="C155" s="2">
        <f>D155+E155+F155+G155+H155+I155+J155+K155+L155+M155+N155+O155+P155</f>
        <v>12390.3933</v>
      </c>
      <c r="D155" s="2">
        <v>0</v>
      </c>
      <c r="E155" s="2">
        <v>0</v>
      </c>
      <c r="F155" s="2">
        <v>0</v>
      </c>
      <c r="G155" s="2">
        <v>0</v>
      </c>
      <c r="H155" s="2">
        <v>0</v>
      </c>
      <c r="I155" s="2">
        <v>0</v>
      </c>
      <c r="J155" s="2">
        <v>0</v>
      </c>
      <c r="K155" s="9">
        <v>12390.3933</v>
      </c>
      <c r="L155" s="2">
        <v>0</v>
      </c>
      <c r="M155" s="2">
        <v>0</v>
      </c>
      <c r="N155" s="2">
        <f t="shared" si="92"/>
        <v>0</v>
      </c>
      <c r="O155" s="2">
        <f t="shared" si="93"/>
        <v>0</v>
      </c>
      <c r="P155" s="2">
        <f t="shared" si="94"/>
        <v>0</v>
      </c>
      <c r="Q155" s="31"/>
    </row>
    <row r="156" spans="1:17" x14ac:dyDescent="0.25">
      <c r="A156" s="33"/>
      <c r="B156" s="39" t="s">
        <v>22</v>
      </c>
      <c r="C156" s="2">
        <f>SUM(D156:J156)</f>
        <v>0</v>
      </c>
      <c r="D156" s="2">
        <v>0</v>
      </c>
      <c r="E156" s="2">
        <v>0</v>
      </c>
      <c r="F156" s="2">
        <v>0</v>
      </c>
      <c r="G156" s="2">
        <v>0</v>
      </c>
      <c r="H156" s="2">
        <v>0</v>
      </c>
      <c r="I156" s="2">
        <v>0</v>
      </c>
      <c r="J156" s="2">
        <v>0</v>
      </c>
      <c r="K156" s="2">
        <v>0</v>
      </c>
      <c r="L156" s="2">
        <v>0</v>
      </c>
      <c r="M156" s="2">
        <v>0</v>
      </c>
      <c r="N156" s="2">
        <f t="shared" si="92"/>
        <v>0</v>
      </c>
      <c r="O156" s="2">
        <f t="shared" si="93"/>
        <v>0</v>
      </c>
      <c r="P156" s="2">
        <f t="shared" si="94"/>
        <v>0</v>
      </c>
      <c r="Q156" s="31"/>
    </row>
    <row r="157" spans="1:17" s="16" customFormat="1" ht="30" x14ac:dyDescent="0.25">
      <c r="A157" s="17">
        <v>17</v>
      </c>
      <c r="B157" s="18" t="s">
        <v>53</v>
      </c>
      <c r="C157" s="19">
        <f>SUM(D157:J157)</f>
        <v>34693.922639999997</v>
      </c>
      <c r="D157" s="19">
        <f t="shared" ref="D157:J157" si="95">SUM(D158:D160)</f>
        <v>0</v>
      </c>
      <c r="E157" s="19">
        <f t="shared" si="95"/>
        <v>0</v>
      </c>
      <c r="F157" s="19">
        <f t="shared" si="95"/>
        <v>34693.922639999997</v>
      </c>
      <c r="G157" s="19">
        <f t="shared" si="95"/>
        <v>0</v>
      </c>
      <c r="H157" s="19">
        <f t="shared" si="95"/>
        <v>0</v>
      </c>
      <c r="I157" s="19">
        <f t="shared" si="95"/>
        <v>0</v>
      </c>
      <c r="J157" s="19">
        <f t="shared" si="95"/>
        <v>0</v>
      </c>
      <c r="K157" s="19">
        <f t="shared" ref="K157:M157" si="96">SUM(K158:K160)</f>
        <v>0</v>
      </c>
      <c r="L157" s="19">
        <f t="shared" si="96"/>
        <v>0</v>
      </c>
      <c r="M157" s="19">
        <f t="shared" si="96"/>
        <v>0</v>
      </c>
      <c r="N157" s="19">
        <f t="shared" si="79"/>
        <v>0</v>
      </c>
      <c r="O157" s="19">
        <f t="shared" si="80"/>
        <v>0</v>
      </c>
      <c r="P157" s="19">
        <f t="shared" si="81"/>
        <v>0</v>
      </c>
      <c r="Q157" s="31">
        <v>12</v>
      </c>
    </row>
    <row r="158" spans="1:17" x14ac:dyDescent="0.25">
      <c r="A158" s="20"/>
      <c r="B158" s="21" t="s">
        <v>13</v>
      </c>
      <c r="C158" s="22"/>
      <c r="D158" s="22">
        <f t="shared" ref="D158:H158" si="97">D163+D187</f>
        <v>0</v>
      </c>
      <c r="E158" s="22">
        <f t="shared" si="97"/>
        <v>0</v>
      </c>
      <c r="F158" s="22"/>
      <c r="G158" s="22"/>
      <c r="H158" s="22">
        <f t="shared" si="97"/>
        <v>0</v>
      </c>
      <c r="I158" s="22">
        <v>0</v>
      </c>
      <c r="J158" s="22">
        <v>0</v>
      </c>
      <c r="K158" s="22">
        <v>0</v>
      </c>
      <c r="L158" s="22">
        <v>0</v>
      </c>
      <c r="M158" s="22">
        <v>0</v>
      </c>
      <c r="N158" s="22">
        <f t="shared" si="79"/>
        <v>0</v>
      </c>
      <c r="O158" s="22">
        <f t="shared" si="80"/>
        <v>0</v>
      </c>
      <c r="P158" s="22">
        <f t="shared" si="81"/>
        <v>0</v>
      </c>
      <c r="Q158" s="31"/>
    </row>
    <row r="159" spans="1:17" x14ac:dyDescent="0.25">
      <c r="A159" s="20"/>
      <c r="B159" s="21" t="s">
        <v>14</v>
      </c>
      <c r="C159" s="22">
        <f t="shared" ref="C159:C168" si="98">SUM(D159:J159)</f>
        <v>34693.922639999997</v>
      </c>
      <c r="D159" s="22">
        <f t="shared" ref="D159:J159" si="99">D164+D188</f>
        <v>0</v>
      </c>
      <c r="E159" s="22">
        <f t="shared" si="99"/>
        <v>0</v>
      </c>
      <c r="F159" s="22">
        <f>33699.303+994.61964</f>
        <v>34693.922639999997</v>
      </c>
      <c r="G159" s="22">
        <v>0</v>
      </c>
      <c r="H159" s="22">
        <f t="shared" si="99"/>
        <v>0</v>
      </c>
      <c r="I159" s="22">
        <f t="shared" si="99"/>
        <v>0</v>
      </c>
      <c r="J159" s="22">
        <f t="shared" si="99"/>
        <v>0</v>
      </c>
      <c r="K159" s="22">
        <v>0</v>
      </c>
      <c r="L159" s="22">
        <f t="shared" ref="L159:M159" si="100">L164+L188</f>
        <v>0</v>
      </c>
      <c r="M159" s="22">
        <f t="shared" si="100"/>
        <v>0</v>
      </c>
      <c r="N159" s="22">
        <f t="shared" si="79"/>
        <v>0</v>
      </c>
      <c r="O159" s="22">
        <f t="shared" si="80"/>
        <v>0</v>
      </c>
      <c r="P159" s="22">
        <f t="shared" si="81"/>
        <v>0</v>
      </c>
      <c r="Q159" s="31"/>
    </row>
    <row r="160" spans="1:17" x14ac:dyDescent="0.25">
      <c r="A160" s="20"/>
      <c r="B160" s="21" t="s">
        <v>15</v>
      </c>
      <c r="C160" s="22">
        <f t="shared" si="98"/>
        <v>0</v>
      </c>
      <c r="D160" s="22">
        <f t="shared" ref="D160:J160" si="101">D185+D189</f>
        <v>0</v>
      </c>
      <c r="E160" s="22">
        <f t="shared" si="101"/>
        <v>0</v>
      </c>
      <c r="F160" s="22">
        <f t="shared" si="101"/>
        <v>0</v>
      </c>
      <c r="G160" s="22">
        <f t="shared" si="101"/>
        <v>0</v>
      </c>
      <c r="H160" s="22">
        <f t="shared" si="101"/>
        <v>0</v>
      </c>
      <c r="I160" s="22">
        <f t="shared" si="101"/>
        <v>0</v>
      </c>
      <c r="J160" s="22">
        <f t="shared" si="101"/>
        <v>0</v>
      </c>
      <c r="K160" s="22">
        <f t="shared" ref="K160:M160" si="102">K185+K189</f>
        <v>0</v>
      </c>
      <c r="L160" s="22">
        <f t="shared" si="102"/>
        <v>0</v>
      </c>
      <c r="M160" s="22">
        <f t="shared" si="102"/>
        <v>0</v>
      </c>
      <c r="N160" s="22">
        <f t="shared" si="79"/>
        <v>0</v>
      </c>
      <c r="O160" s="22">
        <f t="shared" si="80"/>
        <v>0</v>
      </c>
      <c r="P160" s="22">
        <f t="shared" si="81"/>
        <v>0</v>
      </c>
      <c r="Q160" s="31"/>
    </row>
    <row r="161" spans="1:17" s="16" customFormat="1" ht="30" x14ac:dyDescent="0.25">
      <c r="A161" s="17">
        <v>18</v>
      </c>
      <c r="B161" s="18" t="s">
        <v>56</v>
      </c>
      <c r="C161" s="19">
        <f>D161+E161+F161+G161+H161+I161+J161+K161+L161+M161+N161+O161+P161</f>
        <v>16589.4162</v>
      </c>
      <c r="D161" s="19">
        <f t="shared" ref="D161:I161" si="103">SUM(D162:D164)</f>
        <v>0</v>
      </c>
      <c r="E161" s="19">
        <f t="shared" si="103"/>
        <v>0</v>
      </c>
      <c r="F161" s="19">
        <f t="shared" si="103"/>
        <v>32.455199999999998</v>
      </c>
      <c r="G161" s="19">
        <f t="shared" si="103"/>
        <v>2927.1910000000003</v>
      </c>
      <c r="H161" s="19">
        <f t="shared" si="103"/>
        <v>0</v>
      </c>
      <c r="I161" s="19">
        <f t="shared" si="103"/>
        <v>280</v>
      </c>
      <c r="J161" s="19">
        <f>J162+J163+J164</f>
        <v>0</v>
      </c>
      <c r="K161" s="19">
        <f>K164+K163</f>
        <v>13349.77</v>
      </c>
      <c r="L161" s="19">
        <v>0</v>
      </c>
      <c r="M161" s="19">
        <v>0</v>
      </c>
      <c r="N161" s="19">
        <f t="shared" si="79"/>
        <v>0</v>
      </c>
      <c r="O161" s="19">
        <f t="shared" si="80"/>
        <v>0</v>
      </c>
      <c r="P161" s="19">
        <f t="shared" si="81"/>
        <v>0</v>
      </c>
      <c r="Q161" s="31" t="s">
        <v>63</v>
      </c>
    </row>
    <row r="162" spans="1:17" x14ac:dyDescent="0.25">
      <c r="A162" s="20"/>
      <c r="B162" s="21" t="s">
        <v>57</v>
      </c>
      <c r="C162" s="19">
        <f>D162+E162+F162+G162+H162+I162+J162+K162+L162+M162+N162+O162+P162</f>
        <v>2806.136</v>
      </c>
      <c r="D162" s="22">
        <f t="shared" ref="D162:I162" si="104">D187+D191</f>
        <v>0</v>
      </c>
      <c r="E162" s="22">
        <f t="shared" si="104"/>
        <v>0</v>
      </c>
      <c r="F162" s="22">
        <v>25.335999999999999</v>
      </c>
      <c r="G162" s="22">
        <v>2780.8</v>
      </c>
      <c r="H162" s="22">
        <f t="shared" si="104"/>
        <v>0</v>
      </c>
      <c r="I162" s="22">
        <f t="shared" si="104"/>
        <v>0</v>
      </c>
      <c r="J162" s="22">
        <v>0</v>
      </c>
      <c r="K162" s="22">
        <v>0</v>
      </c>
      <c r="L162" s="22">
        <v>0</v>
      </c>
      <c r="M162" s="22">
        <v>0</v>
      </c>
      <c r="N162" s="22">
        <f t="shared" si="79"/>
        <v>0</v>
      </c>
      <c r="O162" s="22">
        <f t="shared" si="80"/>
        <v>0</v>
      </c>
      <c r="P162" s="22">
        <f t="shared" si="81"/>
        <v>0</v>
      </c>
      <c r="Q162" s="31"/>
    </row>
    <row r="163" spans="1:17" x14ac:dyDescent="0.25">
      <c r="A163" s="20"/>
      <c r="B163" s="21" t="s">
        <v>14</v>
      </c>
      <c r="C163" s="19">
        <f>D163+E163+F163+G163+H163+I163+J163+K163+L163+M163+N163+O163+P163</f>
        <v>834.00420000000008</v>
      </c>
      <c r="D163" s="22">
        <f t="shared" ref="D163:E163" si="105">D188+D192</f>
        <v>0</v>
      </c>
      <c r="E163" s="22">
        <f t="shared" si="105"/>
        <v>0</v>
      </c>
      <c r="F163" s="22">
        <v>7.1192000000000002</v>
      </c>
      <c r="G163" s="22">
        <v>146.39099999999999</v>
      </c>
      <c r="H163" s="22">
        <f t="shared" ref="H163" si="106">H188+H192</f>
        <v>0</v>
      </c>
      <c r="I163" s="22">
        <v>280</v>
      </c>
      <c r="J163" s="22">
        <v>0</v>
      </c>
      <c r="K163" s="22">
        <v>400.49400000000003</v>
      </c>
      <c r="L163" s="22">
        <v>0</v>
      </c>
      <c r="M163" s="22">
        <v>0</v>
      </c>
      <c r="N163" s="22">
        <f t="shared" si="79"/>
        <v>0</v>
      </c>
      <c r="O163" s="22">
        <f t="shared" si="80"/>
        <v>0</v>
      </c>
      <c r="P163" s="22">
        <f t="shared" si="81"/>
        <v>0</v>
      </c>
      <c r="Q163" s="31"/>
    </row>
    <row r="164" spans="1:17" x14ac:dyDescent="0.25">
      <c r="A164" s="20"/>
      <c r="B164" s="21" t="s">
        <v>15</v>
      </c>
      <c r="C164" s="19">
        <f>D164+E164+F164+G164+H164+I164+J164+K164+L164+M164+N164+O164+P164</f>
        <v>12949.276</v>
      </c>
      <c r="D164" s="22">
        <f t="shared" ref="D164:I164" si="107">D189+D193</f>
        <v>0</v>
      </c>
      <c r="E164" s="22">
        <f t="shared" si="107"/>
        <v>0</v>
      </c>
      <c r="F164" s="22">
        <f t="shared" si="107"/>
        <v>0</v>
      </c>
      <c r="G164" s="22">
        <f t="shared" si="107"/>
        <v>0</v>
      </c>
      <c r="H164" s="22">
        <f t="shared" si="107"/>
        <v>0</v>
      </c>
      <c r="I164" s="22">
        <f t="shared" si="107"/>
        <v>0</v>
      </c>
      <c r="J164" s="22">
        <v>0</v>
      </c>
      <c r="K164" s="22">
        <v>12949.276</v>
      </c>
      <c r="L164" s="22">
        <v>0</v>
      </c>
      <c r="M164" s="22">
        <v>0</v>
      </c>
      <c r="N164" s="22">
        <f t="shared" si="79"/>
        <v>0</v>
      </c>
      <c r="O164" s="22">
        <f t="shared" si="80"/>
        <v>0</v>
      </c>
      <c r="P164" s="22">
        <f t="shared" si="81"/>
        <v>0</v>
      </c>
      <c r="Q164" s="31"/>
    </row>
    <row r="165" spans="1:17" s="16" customFormat="1" ht="60" x14ac:dyDescent="0.25">
      <c r="A165" s="17">
        <v>19</v>
      </c>
      <c r="B165" s="18" t="s">
        <v>60</v>
      </c>
      <c r="C165" s="19">
        <f t="shared" si="98"/>
        <v>773.22850000000005</v>
      </c>
      <c r="D165" s="19">
        <f t="shared" ref="D165:J165" si="108">SUM(D166:D168)</f>
        <v>0</v>
      </c>
      <c r="E165" s="19">
        <f t="shared" si="108"/>
        <v>0</v>
      </c>
      <c r="F165" s="19">
        <f t="shared" si="108"/>
        <v>0</v>
      </c>
      <c r="G165" s="19">
        <f t="shared" si="108"/>
        <v>673.22850000000005</v>
      </c>
      <c r="H165" s="19">
        <f t="shared" si="108"/>
        <v>100</v>
      </c>
      <c r="I165" s="19">
        <f t="shared" si="108"/>
        <v>0</v>
      </c>
      <c r="J165" s="19">
        <f t="shared" si="108"/>
        <v>0</v>
      </c>
      <c r="K165" s="19">
        <f t="shared" ref="K165:M165" si="109">SUM(K166:K168)</f>
        <v>0</v>
      </c>
      <c r="L165" s="19">
        <f t="shared" si="109"/>
        <v>0</v>
      </c>
      <c r="M165" s="19">
        <f t="shared" si="109"/>
        <v>0</v>
      </c>
      <c r="N165" s="19">
        <f t="shared" si="79"/>
        <v>0</v>
      </c>
      <c r="O165" s="19">
        <f t="shared" si="80"/>
        <v>0</v>
      </c>
      <c r="P165" s="19">
        <f t="shared" si="81"/>
        <v>0</v>
      </c>
      <c r="Q165" s="31">
        <v>17</v>
      </c>
    </row>
    <row r="166" spans="1:17" x14ac:dyDescent="0.25">
      <c r="A166" s="20"/>
      <c r="B166" s="21" t="s">
        <v>57</v>
      </c>
      <c r="C166" s="22">
        <f t="shared" si="98"/>
        <v>0</v>
      </c>
      <c r="D166" s="22">
        <f t="shared" ref="D166:E166" si="110">D191+D195</f>
        <v>0</v>
      </c>
      <c r="E166" s="22">
        <f t="shared" si="110"/>
        <v>0</v>
      </c>
      <c r="F166" s="22">
        <v>0</v>
      </c>
      <c r="G166" s="22"/>
      <c r="H166" s="22">
        <f t="shared" ref="H166:J166" si="111">H191+H195</f>
        <v>0</v>
      </c>
      <c r="I166" s="22">
        <f t="shared" si="111"/>
        <v>0</v>
      </c>
      <c r="J166" s="22">
        <f t="shared" si="111"/>
        <v>0</v>
      </c>
      <c r="K166" s="22">
        <f t="shared" ref="K166:M166" si="112">K191+K195</f>
        <v>0</v>
      </c>
      <c r="L166" s="22">
        <f t="shared" si="112"/>
        <v>0</v>
      </c>
      <c r="M166" s="22">
        <f t="shared" si="112"/>
        <v>0</v>
      </c>
      <c r="N166" s="22">
        <f t="shared" si="79"/>
        <v>0</v>
      </c>
      <c r="O166" s="22">
        <f t="shared" si="80"/>
        <v>0</v>
      </c>
      <c r="P166" s="22">
        <f t="shared" si="81"/>
        <v>0</v>
      </c>
      <c r="Q166" s="31"/>
    </row>
    <row r="167" spans="1:17" x14ac:dyDescent="0.25">
      <c r="A167" s="20"/>
      <c r="B167" s="21" t="s">
        <v>14</v>
      </c>
      <c r="C167" s="22">
        <f t="shared" si="98"/>
        <v>773.22850000000005</v>
      </c>
      <c r="D167" s="22">
        <f t="shared" ref="D167:E167" si="113">D192+D196</f>
        <v>0</v>
      </c>
      <c r="E167" s="22">
        <f t="shared" si="113"/>
        <v>0</v>
      </c>
      <c r="F167" s="22">
        <v>0</v>
      </c>
      <c r="G167" s="22">
        <v>673.22850000000005</v>
      </c>
      <c r="H167" s="22">
        <v>100</v>
      </c>
      <c r="I167" s="22">
        <f t="shared" ref="I167:J167" si="114">I192+I196</f>
        <v>0</v>
      </c>
      <c r="J167" s="22">
        <f t="shared" si="114"/>
        <v>0</v>
      </c>
      <c r="K167" s="22">
        <f t="shared" ref="K167:M167" si="115">K192+K196</f>
        <v>0</v>
      </c>
      <c r="L167" s="22">
        <f t="shared" si="115"/>
        <v>0</v>
      </c>
      <c r="M167" s="22">
        <f t="shared" si="115"/>
        <v>0</v>
      </c>
      <c r="N167" s="22">
        <f t="shared" si="79"/>
        <v>0</v>
      </c>
      <c r="O167" s="22">
        <f t="shared" si="80"/>
        <v>0</v>
      </c>
      <c r="P167" s="22">
        <f t="shared" si="81"/>
        <v>0</v>
      </c>
      <c r="Q167" s="31"/>
    </row>
    <row r="168" spans="1:17" x14ac:dyDescent="0.25">
      <c r="A168" s="25"/>
      <c r="B168" s="7" t="s">
        <v>15</v>
      </c>
      <c r="C168" s="2">
        <f t="shared" si="98"/>
        <v>0</v>
      </c>
      <c r="D168" s="2">
        <f t="shared" ref="D168:J168" si="116">D193+D197</f>
        <v>0</v>
      </c>
      <c r="E168" s="2">
        <f t="shared" si="116"/>
        <v>0</v>
      </c>
      <c r="F168" s="2">
        <f t="shared" si="116"/>
        <v>0</v>
      </c>
      <c r="G168" s="2">
        <f t="shared" si="116"/>
        <v>0</v>
      </c>
      <c r="H168" s="2">
        <f t="shared" si="116"/>
        <v>0</v>
      </c>
      <c r="I168" s="2">
        <f t="shared" si="116"/>
        <v>0</v>
      </c>
      <c r="J168" s="2">
        <f t="shared" si="116"/>
        <v>0</v>
      </c>
      <c r="K168" s="2">
        <f t="shared" ref="K168:M168" si="117">K193+K197</f>
        <v>0</v>
      </c>
      <c r="L168" s="2">
        <f t="shared" si="117"/>
        <v>0</v>
      </c>
      <c r="M168" s="2">
        <f t="shared" si="117"/>
        <v>0</v>
      </c>
      <c r="N168" s="2">
        <f t="shared" si="79"/>
        <v>0</v>
      </c>
      <c r="O168" s="2">
        <f t="shared" si="80"/>
        <v>0</v>
      </c>
      <c r="P168" s="2">
        <f t="shared" si="81"/>
        <v>0</v>
      </c>
      <c r="Q168" s="31"/>
    </row>
    <row r="169" spans="1:17" s="16" customFormat="1" ht="60" x14ac:dyDescent="0.25">
      <c r="A169" s="17">
        <v>20</v>
      </c>
      <c r="B169" s="18" t="s">
        <v>85</v>
      </c>
      <c r="C169" s="19">
        <f t="shared" ref="C169:C172" si="118">SUM(D169:J169)</f>
        <v>6654.6330600000001</v>
      </c>
      <c r="D169" s="19">
        <f t="shared" ref="D169:J169" si="119">SUM(D170:D172)</f>
        <v>0</v>
      </c>
      <c r="E169" s="19">
        <f t="shared" si="119"/>
        <v>0</v>
      </c>
      <c r="F169" s="19">
        <f t="shared" si="119"/>
        <v>0</v>
      </c>
      <c r="G169" s="19">
        <f t="shared" si="119"/>
        <v>0</v>
      </c>
      <c r="H169" s="19">
        <f t="shared" si="119"/>
        <v>0</v>
      </c>
      <c r="I169" s="19">
        <f t="shared" si="119"/>
        <v>0</v>
      </c>
      <c r="J169" s="24">
        <f t="shared" si="119"/>
        <v>6654.6330600000001</v>
      </c>
      <c r="K169" s="19">
        <f t="shared" ref="K169:M169" si="120">SUM(K170:K172)</f>
        <v>0</v>
      </c>
      <c r="L169" s="19">
        <f t="shared" si="120"/>
        <v>0</v>
      </c>
      <c r="M169" s="19">
        <f t="shared" si="120"/>
        <v>0</v>
      </c>
      <c r="N169" s="19">
        <f t="shared" ref="N169:N172" si="121">M169</f>
        <v>0</v>
      </c>
      <c r="O169" s="19">
        <f t="shared" ref="O169:O172" si="122">M169</f>
        <v>0</v>
      </c>
      <c r="P169" s="19">
        <f t="shared" ref="P169:P172" si="123">M169</f>
        <v>0</v>
      </c>
      <c r="Q169" s="31">
        <v>1.2</v>
      </c>
    </row>
    <row r="170" spans="1:17" x14ac:dyDescent="0.25">
      <c r="A170" s="20"/>
      <c r="B170" s="21" t="s">
        <v>57</v>
      </c>
      <c r="C170" s="22">
        <f t="shared" si="118"/>
        <v>0</v>
      </c>
      <c r="D170" s="22">
        <f t="shared" ref="D170:E170" si="124">D195+D199</f>
        <v>0</v>
      </c>
      <c r="E170" s="22">
        <f t="shared" si="124"/>
        <v>0</v>
      </c>
      <c r="F170" s="22">
        <v>0</v>
      </c>
      <c r="G170" s="22">
        <v>0</v>
      </c>
      <c r="H170" s="22">
        <f t="shared" ref="H170:M170" si="125">H195+H199</f>
        <v>0</v>
      </c>
      <c r="I170" s="22">
        <f t="shared" si="125"/>
        <v>0</v>
      </c>
      <c r="J170" s="36">
        <f t="shared" si="125"/>
        <v>0</v>
      </c>
      <c r="K170" s="22">
        <f t="shared" si="125"/>
        <v>0</v>
      </c>
      <c r="L170" s="22">
        <f t="shared" si="125"/>
        <v>0</v>
      </c>
      <c r="M170" s="22">
        <f t="shared" si="125"/>
        <v>0</v>
      </c>
      <c r="N170" s="22">
        <f t="shared" si="121"/>
        <v>0</v>
      </c>
      <c r="O170" s="22">
        <f t="shared" si="122"/>
        <v>0</v>
      </c>
      <c r="P170" s="22">
        <f t="shared" si="123"/>
        <v>0</v>
      </c>
      <c r="Q170" s="31"/>
    </row>
    <row r="171" spans="1:17" x14ac:dyDescent="0.25">
      <c r="A171" s="20"/>
      <c r="B171" s="21" t="s">
        <v>14</v>
      </c>
      <c r="C171" s="22">
        <f t="shared" si="118"/>
        <v>6654.6330600000001</v>
      </c>
      <c r="D171" s="22">
        <f t="shared" ref="D171:E171" si="126">D196+D200</f>
        <v>0</v>
      </c>
      <c r="E171" s="22">
        <f t="shared" si="126"/>
        <v>0</v>
      </c>
      <c r="F171" s="22">
        <v>0</v>
      </c>
      <c r="G171" s="22">
        <v>0</v>
      </c>
      <c r="H171" s="22">
        <v>0</v>
      </c>
      <c r="I171" s="22">
        <f t="shared" ref="I171:M171" si="127">I196+I200</f>
        <v>0</v>
      </c>
      <c r="J171" s="36">
        <f>J175+J181</f>
        <v>6654.6330600000001</v>
      </c>
      <c r="K171" s="22">
        <f t="shared" si="127"/>
        <v>0</v>
      </c>
      <c r="L171" s="22">
        <f t="shared" si="127"/>
        <v>0</v>
      </c>
      <c r="M171" s="22">
        <f t="shared" si="127"/>
        <v>0</v>
      </c>
      <c r="N171" s="22">
        <f t="shared" si="121"/>
        <v>0</v>
      </c>
      <c r="O171" s="22">
        <f t="shared" si="122"/>
        <v>0</v>
      </c>
      <c r="P171" s="22">
        <f t="shared" si="123"/>
        <v>0</v>
      </c>
      <c r="Q171" s="31"/>
    </row>
    <row r="172" spans="1:17" x14ac:dyDescent="0.25">
      <c r="A172" s="40"/>
      <c r="B172" s="7" t="s">
        <v>15</v>
      </c>
      <c r="C172" s="2">
        <f t="shared" si="118"/>
        <v>0</v>
      </c>
      <c r="D172" s="2">
        <f t="shared" ref="D172:M172" si="128">D197+D201</f>
        <v>0</v>
      </c>
      <c r="E172" s="2">
        <f t="shared" si="128"/>
        <v>0</v>
      </c>
      <c r="F172" s="2">
        <f t="shared" si="128"/>
        <v>0</v>
      </c>
      <c r="G172" s="2">
        <f t="shared" si="128"/>
        <v>0</v>
      </c>
      <c r="H172" s="2">
        <f t="shared" si="128"/>
        <v>0</v>
      </c>
      <c r="I172" s="2">
        <f t="shared" si="128"/>
        <v>0</v>
      </c>
      <c r="J172" s="8">
        <f t="shared" si="128"/>
        <v>0</v>
      </c>
      <c r="K172" s="2">
        <f t="shared" si="128"/>
        <v>0</v>
      </c>
      <c r="L172" s="2">
        <f t="shared" si="128"/>
        <v>0</v>
      </c>
      <c r="M172" s="2">
        <f t="shared" si="128"/>
        <v>0</v>
      </c>
      <c r="N172" s="2">
        <f t="shared" si="121"/>
        <v>0</v>
      </c>
      <c r="O172" s="2">
        <f t="shared" si="122"/>
        <v>0</v>
      </c>
      <c r="P172" s="2">
        <f t="shared" si="123"/>
        <v>0</v>
      </c>
      <c r="Q172" s="31"/>
    </row>
    <row r="173" spans="1:17" ht="95.25" customHeight="1" x14ac:dyDescent="0.25">
      <c r="A173" s="33">
        <v>1</v>
      </c>
      <c r="B173" s="40" t="s">
        <v>84</v>
      </c>
      <c r="C173" s="2">
        <f t="shared" ref="C173:M173" si="129">C174+C175+C176</f>
        <v>5137.8168999999998</v>
      </c>
      <c r="D173" s="2">
        <f t="shared" si="129"/>
        <v>0</v>
      </c>
      <c r="E173" s="2">
        <f t="shared" si="129"/>
        <v>0</v>
      </c>
      <c r="F173" s="2">
        <f t="shared" si="129"/>
        <v>0</v>
      </c>
      <c r="G173" s="2">
        <f t="shared" si="129"/>
        <v>0</v>
      </c>
      <c r="H173" s="2">
        <f t="shared" si="129"/>
        <v>0</v>
      </c>
      <c r="I173" s="8">
        <f t="shared" si="129"/>
        <v>0</v>
      </c>
      <c r="J173" s="8">
        <f t="shared" si="129"/>
        <v>5137.8168999999998</v>
      </c>
      <c r="K173" s="2">
        <f t="shared" si="129"/>
        <v>0</v>
      </c>
      <c r="L173" s="2">
        <f t="shared" si="129"/>
        <v>0</v>
      </c>
      <c r="M173" s="2">
        <f t="shared" si="129"/>
        <v>0</v>
      </c>
      <c r="N173" s="2">
        <v>0</v>
      </c>
      <c r="O173" s="2">
        <f t="shared" ref="O173:O176" si="130">N173</f>
        <v>0</v>
      </c>
      <c r="P173" s="2">
        <f t="shared" ref="P173:P176" si="131">N173</f>
        <v>0</v>
      </c>
      <c r="Q173" s="31"/>
    </row>
    <row r="174" spans="1:17" x14ac:dyDescent="0.25">
      <c r="A174" s="33"/>
      <c r="B174" s="40" t="s">
        <v>20</v>
      </c>
      <c r="C174" s="2">
        <f>SUM(D174:J174)</f>
        <v>0</v>
      </c>
      <c r="D174" s="2">
        <v>0</v>
      </c>
      <c r="E174" s="2">
        <v>0</v>
      </c>
      <c r="F174" s="2">
        <v>0</v>
      </c>
      <c r="G174" s="2">
        <v>0</v>
      </c>
      <c r="H174" s="2">
        <v>0</v>
      </c>
      <c r="I174" s="2">
        <v>0</v>
      </c>
      <c r="J174" s="8">
        <v>0</v>
      </c>
      <c r="K174" s="2">
        <v>0</v>
      </c>
      <c r="L174" s="2">
        <v>0</v>
      </c>
      <c r="M174" s="2">
        <v>0</v>
      </c>
      <c r="N174" s="2">
        <v>0</v>
      </c>
      <c r="O174" s="2">
        <f t="shared" si="130"/>
        <v>0</v>
      </c>
      <c r="P174" s="2">
        <f t="shared" si="131"/>
        <v>0</v>
      </c>
      <c r="Q174" s="31"/>
    </row>
    <row r="175" spans="1:17" x14ac:dyDescent="0.25">
      <c r="A175" s="33"/>
      <c r="B175" s="40" t="s">
        <v>21</v>
      </c>
      <c r="C175" s="2">
        <f>SUM(D175:J175)</f>
        <v>5137.8168999999998</v>
      </c>
      <c r="D175" s="2">
        <v>0</v>
      </c>
      <c r="E175" s="2">
        <v>0</v>
      </c>
      <c r="F175" s="2">
        <v>0</v>
      </c>
      <c r="G175" s="2">
        <v>0</v>
      </c>
      <c r="H175" s="2">
        <v>0</v>
      </c>
      <c r="I175" s="8">
        <v>0</v>
      </c>
      <c r="J175" s="8">
        <v>5137.8168999999998</v>
      </c>
      <c r="K175" s="2">
        <v>0</v>
      </c>
      <c r="L175" s="2">
        <v>0</v>
      </c>
      <c r="M175" s="2">
        <v>0</v>
      </c>
      <c r="N175" s="2">
        <v>0</v>
      </c>
      <c r="O175" s="2">
        <f t="shared" si="130"/>
        <v>0</v>
      </c>
      <c r="P175" s="2">
        <f t="shared" si="131"/>
        <v>0</v>
      </c>
      <c r="Q175" s="31"/>
    </row>
    <row r="176" spans="1:17" x14ac:dyDescent="0.25">
      <c r="A176" s="33"/>
      <c r="B176" s="40" t="s">
        <v>22</v>
      </c>
      <c r="C176" s="2">
        <f>SUM(D176:J176)</f>
        <v>0</v>
      </c>
      <c r="D176" s="2">
        <v>0</v>
      </c>
      <c r="E176" s="2">
        <v>0</v>
      </c>
      <c r="F176" s="2">
        <v>0</v>
      </c>
      <c r="G176" s="2">
        <v>0</v>
      </c>
      <c r="H176" s="2">
        <v>0</v>
      </c>
      <c r="I176" s="2">
        <v>0</v>
      </c>
      <c r="J176" s="8">
        <v>0</v>
      </c>
      <c r="K176" s="2">
        <v>0</v>
      </c>
      <c r="L176" s="2">
        <v>0</v>
      </c>
      <c r="M176" s="2">
        <v>0</v>
      </c>
      <c r="N176" s="2">
        <v>0</v>
      </c>
      <c r="O176" s="2">
        <f t="shared" si="130"/>
        <v>0</v>
      </c>
      <c r="P176" s="2">
        <f t="shared" si="131"/>
        <v>0</v>
      </c>
      <c r="Q176" s="30"/>
    </row>
    <row r="177" spans="1:17" hidden="1" x14ac:dyDescent="0.25">
      <c r="A177" s="4"/>
      <c r="B177" s="5"/>
      <c r="C177" s="6"/>
      <c r="D177" s="6"/>
      <c r="E177" s="6"/>
      <c r="F177" s="6"/>
      <c r="G177" s="6"/>
      <c r="H177" s="6"/>
      <c r="I177" s="6"/>
      <c r="J177" s="43"/>
      <c r="K177" s="6"/>
      <c r="L177" s="6"/>
      <c r="M177" s="6"/>
      <c r="N177" s="6"/>
      <c r="O177" s="6"/>
      <c r="P177" s="6"/>
      <c r="Q177" s="27"/>
    </row>
    <row r="178" spans="1:17" hidden="1" x14ac:dyDescent="0.25">
      <c r="A178" s="4"/>
      <c r="B178" s="5"/>
      <c r="C178" s="6"/>
      <c r="D178" s="6"/>
      <c r="E178" s="6"/>
      <c r="F178" s="6"/>
      <c r="G178" s="6"/>
      <c r="H178" s="6"/>
      <c r="I178" s="6"/>
      <c r="J178" s="43"/>
      <c r="K178" s="6"/>
      <c r="L178" s="6"/>
      <c r="M178" s="6"/>
      <c r="N178" s="6"/>
      <c r="O178" s="6"/>
      <c r="P178" s="6"/>
      <c r="Q178" s="27"/>
    </row>
    <row r="179" spans="1:17" ht="95.25" customHeight="1" x14ac:dyDescent="0.25">
      <c r="A179" s="33">
        <v>2</v>
      </c>
      <c r="B179" s="41" t="s">
        <v>87</v>
      </c>
      <c r="C179" s="2">
        <f t="shared" ref="C179:M179" si="132">C180+C181+C182</f>
        <v>1516.8161600000001</v>
      </c>
      <c r="D179" s="2">
        <f t="shared" si="132"/>
        <v>0</v>
      </c>
      <c r="E179" s="2">
        <f t="shared" si="132"/>
        <v>0</v>
      </c>
      <c r="F179" s="2">
        <f t="shared" si="132"/>
        <v>0</v>
      </c>
      <c r="G179" s="2">
        <f t="shared" si="132"/>
        <v>0</v>
      </c>
      <c r="H179" s="2">
        <f t="shared" si="132"/>
        <v>0</v>
      </c>
      <c r="I179" s="8">
        <f t="shared" si="132"/>
        <v>0</v>
      </c>
      <c r="J179" s="8">
        <f t="shared" si="132"/>
        <v>1516.8161600000001</v>
      </c>
      <c r="K179" s="2">
        <f t="shared" si="132"/>
        <v>0</v>
      </c>
      <c r="L179" s="2">
        <f t="shared" si="132"/>
        <v>0</v>
      </c>
      <c r="M179" s="2">
        <f t="shared" si="132"/>
        <v>0</v>
      </c>
      <c r="N179" s="2">
        <v>0</v>
      </c>
      <c r="O179" s="2">
        <f t="shared" ref="O179:O182" si="133">N179</f>
        <v>0</v>
      </c>
      <c r="P179" s="2">
        <f t="shared" ref="P179:P182" si="134">N179</f>
        <v>0</v>
      </c>
      <c r="Q179" s="31"/>
    </row>
    <row r="180" spans="1:17" x14ac:dyDescent="0.25">
      <c r="A180" s="33"/>
      <c r="B180" s="41" t="s">
        <v>20</v>
      </c>
      <c r="C180" s="2">
        <f>SUM(D180:J180)</f>
        <v>0</v>
      </c>
      <c r="D180" s="2">
        <v>0</v>
      </c>
      <c r="E180" s="2">
        <v>0</v>
      </c>
      <c r="F180" s="2">
        <v>0</v>
      </c>
      <c r="G180" s="2">
        <v>0</v>
      </c>
      <c r="H180" s="2">
        <v>0</v>
      </c>
      <c r="I180" s="2">
        <v>0</v>
      </c>
      <c r="J180" s="8">
        <v>0</v>
      </c>
      <c r="K180" s="2">
        <v>0</v>
      </c>
      <c r="L180" s="2">
        <v>0</v>
      </c>
      <c r="M180" s="2">
        <v>0</v>
      </c>
      <c r="N180" s="2">
        <v>0</v>
      </c>
      <c r="O180" s="2">
        <f t="shared" si="133"/>
        <v>0</v>
      </c>
      <c r="P180" s="2">
        <f t="shared" si="134"/>
        <v>0</v>
      </c>
      <c r="Q180" s="31"/>
    </row>
    <row r="181" spans="1:17" x14ac:dyDescent="0.25">
      <c r="A181" s="33"/>
      <c r="B181" s="41" t="s">
        <v>21</v>
      </c>
      <c r="C181" s="2">
        <f>SUM(D181:J181)</f>
        <v>1516.8161600000001</v>
      </c>
      <c r="D181" s="2">
        <v>0</v>
      </c>
      <c r="E181" s="2">
        <v>0</v>
      </c>
      <c r="F181" s="2">
        <v>0</v>
      </c>
      <c r="G181" s="2">
        <v>0</v>
      </c>
      <c r="H181" s="2">
        <v>0</v>
      </c>
      <c r="I181" s="8">
        <v>0</v>
      </c>
      <c r="J181" s="8">
        <v>1516.8161600000001</v>
      </c>
      <c r="K181" s="2">
        <v>0</v>
      </c>
      <c r="L181" s="2">
        <v>0</v>
      </c>
      <c r="M181" s="2">
        <v>0</v>
      </c>
      <c r="N181" s="2">
        <v>0</v>
      </c>
      <c r="O181" s="2">
        <f t="shared" si="133"/>
        <v>0</v>
      </c>
      <c r="P181" s="2">
        <f t="shared" si="134"/>
        <v>0</v>
      </c>
      <c r="Q181" s="31"/>
    </row>
    <row r="182" spans="1:17" x14ac:dyDescent="0.25">
      <c r="A182" s="33"/>
      <c r="B182" s="41" t="s">
        <v>22</v>
      </c>
      <c r="C182" s="2">
        <f>SUM(D182:J182)</f>
        <v>0</v>
      </c>
      <c r="D182" s="2">
        <v>0</v>
      </c>
      <c r="E182" s="2">
        <v>0</v>
      </c>
      <c r="F182" s="2">
        <v>0</v>
      </c>
      <c r="G182" s="2">
        <v>0</v>
      </c>
      <c r="H182" s="2">
        <v>0</v>
      </c>
      <c r="I182" s="2">
        <v>0</v>
      </c>
      <c r="J182" s="8">
        <v>0</v>
      </c>
      <c r="K182" s="2">
        <v>0</v>
      </c>
      <c r="L182" s="2">
        <v>0</v>
      </c>
      <c r="M182" s="2">
        <v>0</v>
      </c>
      <c r="N182" s="2">
        <v>0</v>
      </c>
      <c r="O182" s="2">
        <f t="shared" si="133"/>
        <v>0</v>
      </c>
      <c r="P182" s="2">
        <f t="shared" si="134"/>
        <v>0</v>
      </c>
      <c r="Q182" s="30"/>
    </row>
    <row r="183" spans="1:17" x14ac:dyDescent="0.25">
      <c r="A183" s="4"/>
      <c r="B183" s="42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27"/>
    </row>
    <row r="184" spans="1:17" x14ac:dyDescent="0.25">
      <c r="A184" s="4"/>
      <c r="B184" s="42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27"/>
    </row>
    <row r="185" spans="1:17" ht="56.25" customHeight="1" x14ac:dyDescent="0.25">
      <c r="A185" s="45" t="s">
        <v>66</v>
      </c>
      <c r="B185" s="46"/>
      <c r="C185" s="46"/>
      <c r="D185" s="46"/>
      <c r="E185" s="46"/>
      <c r="F185" s="46"/>
      <c r="G185" s="46"/>
      <c r="H185" s="46"/>
      <c r="I185" s="46"/>
      <c r="J185" s="46"/>
      <c r="K185" s="46"/>
      <c r="L185" s="46"/>
      <c r="M185" s="46"/>
      <c r="N185" s="46"/>
      <c r="O185" s="46"/>
      <c r="P185" s="46"/>
      <c r="Q185" s="46"/>
    </row>
    <row r="186" spans="1:17" x14ac:dyDescent="0.25">
      <c r="G186" s="3"/>
    </row>
    <row r="187" spans="1:17" x14ac:dyDescent="0.25">
      <c r="G187" s="1"/>
    </row>
    <row r="188" spans="1:17" x14ac:dyDescent="0.25">
      <c r="G188" s="3"/>
    </row>
  </sheetData>
  <mergeCells count="7">
    <mergeCell ref="A185:Q185"/>
    <mergeCell ref="B4:B6"/>
    <mergeCell ref="I1:J1"/>
    <mergeCell ref="Q4:Q6"/>
    <mergeCell ref="C4:P5"/>
    <mergeCell ref="C3:Q3"/>
    <mergeCell ref="N1:Q1"/>
  </mergeCells>
  <phoneticPr fontId="2" type="noConversion"/>
  <pageMargins left="0.51181102362204722" right="0.43307086614173229" top="1.1417322834645669" bottom="0.74803149606299213" header="0.31496062992125984" footer="0.31496062992125984"/>
  <pageSetup paperSize="9" scale="53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2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2025-01-10T09:44:14Z</dcterms:modified>
</cp:coreProperties>
</file>